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355" windowHeight="7425" activeTab="0"/>
  </bookViews>
  <sheets>
    <sheet name="General" sheetId="1" r:id="rId1"/>
    <sheet name="Sanitation" sheetId="2" r:id="rId2"/>
    <sheet name="Liquid Fuels" sheetId="3" r:id="rId3"/>
    <sheet name="Fire" sheetId="4" r:id="rId4"/>
  </sheets>
  <definedNames>
    <definedName name="_xlnm.Print_Area" localSheetId="3">'Fire'!$A$1:$H$54</definedName>
    <definedName name="_xlnm.Print_Area" localSheetId="0">'General'!$A$1:$M$384</definedName>
    <definedName name="_xlnm.Print_Area" localSheetId="1">'Sanitation'!$A$1:$H$48</definedName>
    <definedName name="_xlnm.Print_Titles" localSheetId="0">'General'!$3:$3</definedName>
  </definedNames>
  <calcPr fullCalcOnLoad="1"/>
</workbook>
</file>

<file path=xl/sharedStrings.xml><?xml version="1.0" encoding="utf-8"?>
<sst xmlns="http://schemas.openxmlformats.org/spreadsheetml/2006/main" count="718" uniqueCount="572">
  <si>
    <t>Income</t>
  </si>
  <si>
    <t>Liquid Fuels</t>
  </si>
  <si>
    <t>Contingency</t>
  </si>
  <si>
    <t>TOTAL REAL ESTATE TAXES</t>
  </si>
  <si>
    <t>TOTAL ACT 511 TAXES</t>
  </si>
  <si>
    <t>Health Licenses</t>
  </si>
  <si>
    <t>Residential Rental</t>
  </si>
  <si>
    <t>Yard Sale Permits</t>
  </si>
  <si>
    <t>Moving Permits</t>
  </si>
  <si>
    <t>Coin Operated Devices</t>
  </si>
  <si>
    <t>Transient Retail</t>
  </si>
  <si>
    <t>Shade Tree Permits</t>
  </si>
  <si>
    <t>Lease Agreements</t>
  </si>
  <si>
    <t>Cell Tower Agreements</t>
  </si>
  <si>
    <t>Cable TV Franchise</t>
  </si>
  <si>
    <t>TOTAL LICENSES &amp; PERMITS</t>
  </si>
  <si>
    <t>Vehicle Code Violations</t>
  </si>
  <si>
    <t>State Police Fines</t>
  </si>
  <si>
    <t>Ordinance Violations</t>
  </si>
  <si>
    <t>TOTAL FINES &amp; FORFEITURES</t>
  </si>
  <si>
    <t>General Checking Interest</t>
  </si>
  <si>
    <t>General Savings Interest</t>
  </si>
  <si>
    <t>TOTAL INTEREST</t>
  </si>
  <si>
    <t>Public Utility</t>
  </si>
  <si>
    <t>Alcohol Beverage License</t>
  </si>
  <si>
    <t>Pension State Aid</t>
  </si>
  <si>
    <t>Foreign Fire Insurance</t>
  </si>
  <si>
    <t>Total State Shared Revenue</t>
  </si>
  <si>
    <t>Zoning/Subdivision Filing Fees</t>
  </si>
  <si>
    <t>Zoning Permits</t>
  </si>
  <si>
    <t>ZHB Fees</t>
  </si>
  <si>
    <t>Building Permits Borough</t>
  </si>
  <si>
    <t>Building Permits BIA</t>
  </si>
  <si>
    <t>Other - UCC appeals</t>
  </si>
  <si>
    <t>State Fees</t>
  </si>
  <si>
    <t>Sale of Maps &amp; Publications</t>
  </si>
  <si>
    <t>Total General Government</t>
  </si>
  <si>
    <t>Accident Reports</t>
  </si>
  <si>
    <t>Fingerprinting</t>
  </si>
  <si>
    <t>Alarm Permits</t>
  </si>
  <si>
    <t>False Alarm Fees</t>
  </si>
  <si>
    <t>Total Public Safety</t>
  </si>
  <si>
    <t>Street Opening Permits</t>
  </si>
  <si>
    <t>Contracted Snow Removal</t>
  </si>
  <si>
    <t>Total Streets &amp; Highways</t>
  </si>
  <si>
    <t>Sanitation Fees</t>
  </si>
  <si>
    <t xml:space="preserve">General </t>
  </si>
  <si>
    <t>Recycling Fees</t>
  </si>
  <si>
    <t>Host Municipality Fee</t>
  </si>
  <si>
    <t>Recycling Bins</t>
  </si>
  <si>
    <t>901 Performance Grants</t>
  </si>
  <si>
    <t>Add'l Garbage Pick up</t>
  </si>
  <si>
    <t>Total Sanitation &amp; Recycling</t>
  </si>
  <si>
    <t>Developer Rec Fees</t>
  </si>
  <si>
    <t>Park/Pavilion Rental</t>
  </si>
  <si>
    <t>Refreshment Stand Sales</t>
  </si>
  <si>
    <t>Pool Receipts</t>
  </si>
  <si>
    <t>NR Season Pass</t>
  </si>
  <si>
    <t>Resident Season Pass</t>
  </si>
  <si>
    <t>Locker room receipts</t>
  </si>
  <si>
    <t>YMCA</t>
  </si>
  <si>
    <t>LST contribution</t>
  </si>
  <si>
    <t>Total Recreation</t>
  </si>
  <si>
    <t>NSF Checks</t>
  </si>
  <si>
    <t>Duplicate Copies</t>
  </si>
  <si>
    <t>Total Misc. Receipts</t>
  </si>
  <si>
    <t>Acct. No.</t>
  </si>
  <si>
    <t>TOTAL INCOME</t>
  </si>
  <si>
    <t>EXPENSE</t>
  </si>
  <si>
    <t>Mayor Salary</t>
  </si>
  <si>
    <t>Mayor FICA</t>
  </si>
  <si>
    <t>Council Salary</t>
  </si>
  <si>
    <t>Council FICA</t>
  </si>
  <si>
    <t>Dues &amp; Subscriptions</t>
  </si>
  <si>
    <t>TOTAL LEGISLATIVE</t>
  </si>
  <si>
    <t>Manager's Salary</t>
  </si>
  <si>
    <t>FICA</t>
  </si>
  <si>
    <t>Longevity</t>
  </si>
  <si>
    <t>Pension Contribution</t>
  </si>
  <si>
    <t>Unused Time Buyout</t>
  </si>
  <si>
    <t>Cell Phone</t>
  </si>
  <si>
    <t>Manager's Bond</t>
  </si>
  <si>
    <t>Professional Development</t>
  </si>
  <si>
    <t xml:space="preserve">                                      </t>
  </si>
  <si>
    <t>TOTAL MANAGER</t>
  </si>
  <si>
    <t>Finance Officer</t>
  </si>
  <si>
    <t>Health/Life/Disability</t>
  </si>
  <si>
    <t>Treasurer</t>
  </si>
  <si>
    <t>AD Computer Fees</t>
  </si>
  <si>
    <t>Forms/Postage/Printing</t>
  </si>
  <si>
    <t>TOTAL FINANCE</t>
  </si>
  <si>
    <t xml:space="preserve">Earned Income Tax </t>
  </si>
  <si>
    <t>Local Service Tax</t>
  </si>
  <si>
    <t>Software/Hardware Updates</t>
  </si>
  <si>
    <t>TOTAL TAX COLLECTION</t>
  </si>
  <si>
    <t>Accounting Clerk</t>
  </si>
  <si>
    <t>Administrative Assistant</t>
  </si>
  <si>
    <t>Office Supplies</t>
  </si>
  <si>
    <t>Software/Hardware Upgrades</t>
  </si>
  <si>
    <t>Copier</t>
  </si>
  <si>
    <t>Printing &amp; Postage</t>
  </si>
  <si>
    <t>Advertising</t>
  </si>
  <si>
    <t>Web Site Maintenance</t>
  </si>
  <si>
    <t>Codificatiom</t>
  </si>
  <si>
    <t>Internet/Phone</t>
  </si>
  <si>
    <t>TOTAL SECRETARY/CLERK</t>
  </si>
  <si>
    <t>Solicitor - General</t>
  </si>
  <si>
    <t>Solicitor - Zoning</t>
  </si>
  <si>
    <t>Solicitor Labor</t>
  </si>
  <si>
    <t>TOTAL SOLICTOR</t>
  </si>
  <si>
    <t>Engineer - General</t>
  </si>
  <si>
    <t>Engineer - MS4</t>
  </si>
  <si>
    <t>Engineer - CDBG</t>
  </si>
  <si>
    <t>Engineer - HTS</t>
  </si>
  <si>
    <t>Engineer - Tumminello</t>
  </si>
  <si>
    <t>Engineer - Thomas Iron works</t>
  </si>
  <si>
    <t>Engineer - Dimmick</t>
  </si>
  <si>
    <t>TOTAL ENGINEER</t>
  </si>
  <si>
    <t>Building Supplies</t>
  </si>
  <si>
    <t>Electric</t>
  </si>
  <si>
    <t>UGI</t>
  </si>
  <si>
    <t>Maintenance</t>
  </si>
  <si>
    <t>Contracted Cleaning</t>
  </si>
  <si>
    <t>Miscellaneous</t>
  </si>
  <si>
    <t>TOTAL BUILDING</t>
  </si>
  <si>
    <t>Chief Salary</t>
  </si>
  <si>
    <t>Sergeant Salary</t>
  </si>
  <si>
    <t>Patrolmen</t>
  </si>
  <si>
    <t>Investigator</t>
  </si>
  <si>
    <t>Overtime</t>
  </si>
  <si>
    <t>Part Time Officers</t>
  </si>
  <si>
    <t>Differential</t>
  </si>
  <si>
    <t>Compensatory</t>
  </si>
  <si>
    <t>Police Secretary</t>
  </si>
  <si>
    <t>Crossing Guards</t>
  </si>
  <si>
    <t>Sick Time Buyout</t>
  </si>
  <si>
    <t>Operational Supplies</t>
  </si>
  <si>
    <t>Radios</t>
  </si>
  <si>
    <t>Vehicle Maintenance</t>
  </si>
  <si>
    <t>Gas &amp; Oil</t>
  </si>
  <si>
    <t>Criminal Inv. Supplies</t>
  </si>
  <si>
    <t>Telephone</t>
  </si>
  <si>
    <t>TOTAL POLICE DEPARTMENT</t>
  </si>
  <si>
    <t>Code Enforcement Salary</t>
  </si>
  <si>
    <t>BIA Inspector</t>
  </si>
  <si>
    <t>BIA Contruction Review</t>
  </si>
  <si>
    <t>TOTAL PLANNING &amp; ZONING</t>
  </si>
  <si>
    <t>Emergency Management Off.</t>
  </si>
  <si>
    <t>Supplies</t>
  </si>
  <si>
    <t>Phone</t>
  </si>
  <si>
    <t>Emergency Call Systems</t>
  </si>
  <si>
    <t>TOTAL EMERGENCY MGMT.</t>
  </si>
  <si>
    <t>Health Officer</t>
  </si>
  <si>
    <t>TOTAL HEALTH</t>
  </si>
  <si>
    <t>Sanitation Crew</t>
  </si>
  <si>
    <t>PT Seasonal</t>
  </si>
  <si>
    <t>Recycling Center</t>
  </si>
  <si>
    <t>Chemicals</t>
  </si>
  <si>
    <t>Clothing Allowance</t>
  </si>
  <si>
    <t>Landfill Charges</t>
  </si>
  <si>
    <t>Recycling Charges</t>
  </si>
  <si>
    <t>PW Superintendent</t>
  </si>
  <si>
    <t>Crew Leader</t>
  </si>
  <si>
    <t>Public Works Crew</t>
  </si>
  <si>
    <t>Seasonal Help</t>
  </si>
  <si>
    <t>Road Maintenance</t>
  </si>
  <si>
    <t>Equipment Rental</t>
  </si>
  <si>
    <t>Street Lighting</t>
  </si>
  <si>
    <t>Traffic Signal Maintenance</t>
  </si>
  <si>
    <t>TOTAL PUBLIC WORKS</t>
  </si>
  <si>
    <t>Traffic Signals/Signs</t>
  </si>
  <si>
    <t>Sidewalks &amp; Curbs</t>
  </si>
  <si>
    <t>Storm Sewers</t>
  </si>
  <si>
    <t>Park Maintenance Crews</t>
  </si>
  <si>
    <t>Utilities</t>
  </si>
  <si>
    <t>Rental</t>
  </si>
  <si>
    <t>Professional Services</t>
  </si>
  <si>
    <t>TOTAL PARK &amp; RECREATION</t>
  </si>
  <si>
    <t>Pool Manager</t>
  </si>
  <si>
    <t>Refreshment Stand Salaries</t>
  </si>
  <si>
    <t>Lifeguards</t>
  </si>
  <si>
    <t>Locker Room</t>
  </si>
  <si>
    <t>Ticket Booth</t>
  </si>
  <si>
    <t>Uniforms</t>
  </si>
  <si>
    <t>Ticket Printing</t>
  </si>
  <si>
    <t>Pool Maintenance</t>
  </si>
  <si>
    <t>Taxable Food</t>
  </si>
  <si>
    <t>Taxable Soda</t>
  </si>
  <si>
    <t>Water/Candy</t>
  </si>
  <si>
    <t>PA Sales &amp; Use Tax</t>
  </si>
  <si>
    <t>TOTAL POOL</t>
  </si>
  <si>
    <t>Workers Compensation</t>
  </si>
  <si>
    <t>Unemployment</t>
  </si>
  <si>
    <t>Employee Blanket</t>
  </si>
  <si>
    <t>Excess Catastrophic</t>
  </si>
  <si>
    <t>Auto</t>
  </si>
  <si>
    <t>Flood</t>
  </si>
  <si>
    <t>Municipal Audit</t>
  </si>
  <si>
    <t>Notary E&amp;O &amp; Bond</t>
  </si>
  <si>
    <t>Police Enforcement</t>
  </si>
  <si>
    <t>Public Officials Bond</t>
  </si>
  <si>
    <t>Property</t>
  </si>
  <si>
    <t>Liability</t>
  </si>
  <si>
    <t>Equipment</t>
  </si>
  <si>
    <t>Heart &amp; Lung</t>
  </si>
  <si>
    <t>Herb &amp; Pesticide</t>
  </si>
  <si>
    <t>Volunteer coverage</t>
  </si>
  <si>
    <t>Rails to Trails</t>
  </si>
  <si>
    <t xml:space="preserve">TOTAL INSURANCE </t>
  </si>
  <si>
    <t>Fire Tax - Current</t>
  </si>
  <si>
    <t>Fire Tax - Prior</t>
  </si>
  <si>
    <t>TOTAL FIRE TAX</t>
  </si>
  <si>
    <t>Fire Checking Interest</t>
  </si>
  <si>
    <t>Fire Savings Interest</t>
  </si>
  <si>
    <t>Fire Chief Salary</t>
  </si>
  <si>
    <t>Engineer Salary</t>
  </si>
  <si>
    <t>Clothing</t>
  </si>
  <si>
    <t>Tax Forms/Postage</t>
  </si>
  <si>
    <t>Physical Exams</t>
  </si>
  <si>
    <t>Travel &amp; Training</t>
  </si>
  <si>
    <t>Telephones</t>
  </si>
  <si>
    <t>Auto Insurance</t>
  </si>
  <si>
    <t>Excess Umbrella</t>
  </si>
  <si>
    <t>Portable Equipment</t>
  </si>
  <si>
    <t>Minor Equipment</t>
  </si>
  <si>
    <t>Hose</t>
  </si>
  <si>
    <t>Building Rental</t>
  </si>
  <si>
    <t>PEMA Loan Payment</t>
  </si>
  <si>
    <t>Debt Service - Principal</t>
  </si>
  <si>
    <t>Debt Service - Interest</t>
  </si>
  <si>
    <t>TOTAL CONTINGENCY &amp; DEBT</t>
  </si>
  <si>
    <t>Prior Real Estate Tax</t>
  </si>
  <si>
    <t>Delq. Real Estate Taxes</t>
  </si>
  <si>
    <t>Real Estate Transfer Tax</t>
  </si>
  <si>
    <t>Earned Income Tax</t>
  </si>
  <si>
    <t>Local Services Tax</t>
  </si>
  <si>
    <t>User Fees</t>
  </si>
  <si>
    <t>361.00</t>
  </si>
  <si>
    <t>362.00</t>
  </si>
  <si>
    <t>392.00</t>
  </si>
  <si>
    <t>Interfund Operating Transfers</t>
  </si>
  <si>
    <t>420.00</t>
  </si>
  <si>
    <t>Library Appropriation</t>
  </si>
  <si>
    <t>Total Library</t>
  </si>
  <si>
    <t>492.00</t>
  </si>
  <si>
    <t>TOTAL EXPENSES</t>
  </si>
  <si>
    <t>Actual to 6-30-11</t>
  </si>
  <si>
    <t>Manager Search</t>
  </si>
  <si>
    <t>Engineer - Zoning</t>
  </si>
  <si>
    <t>Engineer - Main &amp; Walnut</t>
  </si>
  <si>
    <t>Engineer - Rails to Trails</t>
  </si>
  <si>
    <t>Reinhard</t>
  </si>
  <si>
    <t>Vehicle Maintenance/Gas</t>
  </si>
  <si>
    <t>Safety Committee</t>
  </si>
  <si>
    <t>Grants</t>
  </si>
  <si>
    <t>Liquid fuels</t>
  </si>
  <si>
    <t>Main Street Manager Contrib.</t>
  </si>
  <si>
    <t>Treasurer Bond</t>
  </si>
  <si>
    <t>Auditor/Accounting</t>
  </si>
  <si>
    <t>Crossing Guard Reimbursement</t>
  </si>
  <si>
    <t>Contribution to Rail Trail</t>
  </si>
  <si>
    <t>REVENUE ALL SOURCES</t>
  </si>
  <si>
    <t>Tax Certifications</t>
  </si>
  <si>
    <t>Training</t>
  </si>
  <si>
    <t>Stenographer/ZHB</t>
  </si>
  <si>
    <t>Cell phone</t>
  </si>
  <si>
    <t>Medical/Dental Deductible</t>
  </si>
  <si>
    <t>Major Medical Self Insurance</t>
  </si>
  <si>
    <t>REVENUE OVER (UNDER) EXP.</t>
  </si>
  <si>
    <t>Pension contribution</t>
  </si>
  <si>
    <t>Business Registration</t>
  </si>
  <si>
    <t>Official Expenses</t>
  </si>
  <si>
    <t xml:space="preserve"> Actual 2009</t>
  </si>
  <si>
    <t xml:space="preserve">Actual 2010 </t>
  </si>
  <si>
    <t>2011 Budget</t>
  </si>
  <si>
    <t>2011 Estimate</t>
  </si>
  <si>
    <t>2012 Proposed</t>
  </si>
  <si>
    <t>2009 Actual</t>
  </si>
  <si>
    <t>2010 Actual</t>
  </si>
  <si>
    <t>Fire Tax - Delinq.</t>
  </si>
  <si>
    <t xml:space="preserve"> Fire Service Billing</t>
  </si>
  <si>
    <t>Total Interest</t>
  </si>
  <si>
    <t>Fire CD Interest</t>
  </si>
  <si>
    <t>Expense</t>
  </si>
  <si>
    <t>Asst. Chief Salary</t>
  </si>
  <si>
    <t>Radio Maint.</t>
  </si>
  <si>
    <t>Recruitment/Retention</t>
  </si>
  <si>
    <t>Gasoline / Oil</t>
  </si>
  <si>
    <t>Capital Purchase</t>
  </si>
  <si>
    <t>Total Expense</t>
  </si>
  <si>
    <t>Revenue Over (Under) Expense</t>
  </si>
  <si>
    <t>Del.  Garb. &amp; Recyling</t>
  </si>
  <si>
    <t>Dumpster Permits</t>
  </si>
  <si>
    <t>Total Revenye Over (Under) Expense</t>
  </si>
  <si>
    <t>Interest - Checking</t>
  </si>
  <si>
    <t>Interest Savings</t>
  </si>
  <si>
    <t>Total Highway Aid</t>
  </si>
  <si>
    <t>Snow Maintenance (Salt)</t>
  </si>
  <si>
    <t>Maintenance &amp; Repairs</t>
  </si>
  <si>
    <t>Total Revenue Over (Under) Expense</t>
  </si>
  <si>
    <t>FIRE FUND (03)</t>
  </si>
  <si>
    <t>HIGHWAY AID (35)</t>
  </si>
  <si>
    <t>SANITATION FUND  (09)</t>
  </si>
  <si>
    <t>GENERAL FUND (01)</t>
  </si>
  <si>
    <t xml:space="preserve">Revenue </t>
  </si>
  <si>
    <t>Administrative Assistant - PT</t>
  </si>
  <si>
    <t>Laptops</t>
  </si>
  <si>
    <t>Council Chamber Chairs</t>
  </si>
  <si>
    <t>Fire Money Market Interest</t>
  </si>
  <si>
    <t>Fire Marshall</t>
  </si>
  <si>
    <t>301.10</t>
  </si>
  <si>
    <t>301.20</t>
  </si>
  <si>
    <t>310.30</t>
  </si>
  <si>
    <t>360.13</t>
  </si>
  <si>
    <t>310.20</t>
  </si>
  <si>
    <t>310.51</t>
  </si>
  <si>
    <t>Real Estate Tax - Discount</t>
  </si>
  <si>
    <t>321.00</t>
  </si>
  <si>
    <t>321.20</t>
  </si>
  <si>
    <t>322.00</t>
  </si>
  <si>
    <t>370.341</t>
  </si>
  <si>
    <t>340.02</t>
  </si>
  <si>
    <t>320.14</t>
  </si>
  <si>
    <t>320.09</t>
  </si>
  <si>
    <t>370.04</t>
  </si>
  <si>
    <t>331.11</t>
  </si>
  <si>
    <t>331.12</t>
  </si>
  <si>
    <t>341.11</t>
  </si>
  <si>
    <t>341.16</t>
  </si>
  <si>
    <t>350.04</t>
  </si>
  <si>
    <t>320.12</t>
  </si>
  <si>
    <t>320.120</t>
  </si>
  <si>
    <t>320.03</t>
  </si>
  <si>
    <t>320.01</t>
  </si>
  <si>
    <t>320.11</t>
  </si>
  <si>
    <t>320.10</t>
  </si>
  <si>
    <t>370.34</t>
  </si>
  <si>
    <t>360.016</t>
  </si>
  <si>
    <t>360.06</t>
  </si>
  <si>
    <t>322.10</t>
  </si>
  <si>
    <t>360.061</t>
  </si>
  <si>
    <t>360.062</t>
  </si>
  <si>
    <t>360.063</t>
  </si>
  <si>
    <t>360.064</t>
  </si>
  <si>
    <t>360.065</t>
  </si>
  <si>
    <t>360.09</t>
  </si>
  <si>
    <t>400.01</t>
  </si>
  <si>
    <t>400.02</t>
  </si>
  <si>
    <t>400.22</t>
  </si>
  <si>
    <t>400.31</t>
  </si>
  <si>
    <t>400.220</t>
  </si>
  <si>
    <t>400.23</t>
  </si>
  <si>
    <t>400.031</t>
  </si>
  <si>
    <t>400.032</t>
  </si>
  <si>
    <t>400.033</t>
  </si>
  <si>
    <t>400.034</t>
  </si>
  <si>
    <t>400.035</t>
  </si>
  <si>
    <t>400.036</t>
  </si>
  <si>
    <t>486.05</t>
  </si>
  <si>
    <t>400.013</t>
  </si>
  <si>
    <t>400.023</t>
  </si>
  <si>
    <t>400.04</t>
  </si>
  <si>
    <t>400.043</t>
  </si>
  <si>
    <t>486.14</t>
  </si>
  <si>
    <t>400.062</t>
  </si>
  <si>
    <t>400.0621</t>
  </si>
  <si>
    <t>400.0622</t>
  </si>
  <si>
    <t>400.0623</t>
  </si>
  <si>
    <t>400.0624</t>
  </si>
  <si>
    <t>400.0625</t>
  </si>
  <si>
    <t>402.01</t>
  </si>
  <si>
    <t>400.037</t>
  </si>
  <si>
    <t>400.0627</t>
  </si>
  <si>
    <t>400.21</t>
  </si>
  <si>
    <t>401.021</t>
  </si>
  <si>
    <t>401.022</t>
  </si>
  <si>
    <t>403.011</t>
  </si>
  <si>
    <t>400.060</t>
  </si>
  <si>
    <t>400.061</t>
  </si>
  <si>
    <t>400.063</t>
  </si>
  <si>
    <t>400.0603</t>
  </si>
  <si>
    <t>400.0601</t>
  </si>
  <si>
    <t>400.0602</t>
  </si>
  <si>
    <t>400.0604</t>
  </si>
  <si>
    <t>400.0605</t>
  </si>
  <si>
    <t>406.01</t>
  </si>
  <si>
    <t>403.012</t>
  </si>
  <si>
    <t>406.012</t>
  </si>
  <si>
    <t>406.021</t>
  </si>
  <si>
    <t>406.022</t>
  </si>
  <si>
    <t>400.20</t>
  </si>
  <si>
    <t>406.044</t>
  </si>
  <si>
    <t>406.04</t>
  </si>
  <si>
    <t>404.010</t>
  </si>
  <si>
    <t>408.032</t>
  </si>
  <si>
    <t>408.037</t>
  </si>
  <si>
    <t>408.027</t>
  </si>
  <si>
    <t>408.01</t>
  </si>
  <si>
    <t>408.021</t>
  </si>
  <si>
    <t>408.011</t>
  </si>
  <si>
    <t>408.016</t>
  </si>
  <si>
    <t>408.036</t>
  </si>
  <si>
    <t>408.013</t>
  </si>
  <si>
    <t>Engineer - Splash Pad</t>
  </si>
  <si>
    <t>408.033</t>
  </si>
  <si>
    <t>408.038</t>
  </si>
  <si>
    <t>408.019</t>
  </si>
  <si>
    <t>408.029</t>
  </si>
  <si>
    <t>408.034</t>
  </si>
  <si>
    <t>409.01</t>
  </si>
  <si>
    <t>409.02</t>
  </si>
  <si>
    <t>409.030</t>
  </si>
  <si>
    <t>409.032</t>
  </si>
  <si>
    <t>409.05</t>
  </si>
  <si>
    <t>409.06</t>
  </si>
  <si>
    <t>406.05</t>
  </si>
  <si>
    <t>409.07</t>
  </si>
  <si>
    <t>409.04</t>
  </si>
  <si>
    <t>406.10</t>
  </si>
  <si>
    <t>410.01</t>
  </si>
  <si>
    <t>410.02</t>
  </si>
  <si>
    <t>410.04</t>
  </si>
  <si>
    <t>410.05</t>
  </si>
  <si>
    <t>410.09</t>
  </si>
  <si>
    <t>410.16</t>
  </si>
  <si>
    <t>410.14</t>
  </si>
  <si>
    <t>410.19</t>
  </si>
  <si>
    <t>410.10</t>
  </si>
  <si>
    <t>400.05</t>
  </si>
  <si>
    <t>400.051</t>
  </si>
  <si>
    <t>400.052</t>
  </si>
  <si>
    <t>400.053</t>
  </si>
  <si>
    <t>400.054</t>
  </si>
  <si>
    <t>400.055</t>
  </si>
  <si>
    <t>400.056</t>
  </si>
  <si>
    <t>400.057</t>
  </si>
  <si>
    <t>408.025</t>
  </si>
  <si>
    <t>408.014</t>
  </si>
  <si>
    <t>408.039</t>
  </si>
  <si>
    <t>400.058</t>
  </si>
  <si>
    <t>406.08</t>
  </si>
  <si>
    <t>400.059</t>
  </si>
  <si>
    <t>415.01</t>
  </si>
  <si>
    <t>415.013</t>
  </si>
  <si>
    <t>415.10</t>
  </si>
  <si>
    <t>451.30</t>
  </si>
  <si>
    <t>415.35</t>
  </si>
  <si>
    <t>420.10</t>
  </si>
  <si>
    <t>430.01</t>
  </si>
  <si>
    <t>430.010</t>
  </si>
  <si>
    <t>430.02</t>
  </si>
  <si>
    <t>430.03</t>
  </si>
  <si>
    <t>430.041</t>
  </si>
  <si>
    <t>430.042</t>
  </si>
  <si>
    <t>430.043</t>
  </si>
  <si>
    <t>430.044</t>
  </si>
  <si>
    <t>430.045</t>
  </si>
  <si>
    <t>430.046</t>
  </si>
  <si>
    <t>430.10</t>
  </si>
  <si>
    <t>430.11</t>
  </si>
  <si>
    <t>430.15</t>
  </si>
  <si>
    <t>430.23</t>
  </si>
  <si>
    <t>430.24</t>
  </si>
  <si>
    <t>430.50</t>
  </si>
  <si>
    <t>430.55</t>
  </si>
  <si>
    <t>430.80</t>
  </si>
  <si>
    <t>450.02</t>
  </si>
  <si>
    <t>450.04</t>
  </si>
  <si>
    <t>450.041</t>
  </si>
  <si>
    <t>450.042</t>
  </si>
  <si>
    <t>450.043</t>
  </si>
  <si>
    <t>450.045</t>
  </si>
  <si>
    <t>450.044</t>
  </si>
  <si>
    <t>450.10</t>
  </si>
  <si>
    <t>450.11</t>
  </si>
  <si>
    <t>450.16</t>
  </si>
  <si>
    <t>450.20</t>
  </si>
  <si>
    <t>450.23</t>
  </si>
  <si>
    <t>450.24</t>
  </si>
  <si>
    <t>450.40</t>
  </si>
  <si>
    <t>450.50</t>
  </si>
  <si>
    <t>450.55</t>
  </si>
  <si>
    <t>450.80</t>
  </si>
  <si>
    <t>450.60</t>
  </si>
  <si>
    <t>406.07</t>
  </si>
  <si>
    <t>453.01</t>
  </si>
  <si>
    <t>453.013</t>
  </si>
  <si>
    <t>453.11</t>
  </si>
  <si>
    <t>453.15</t>
  </si>
  <si>
    <t>453.16</t>
  </si>
  <si>
    <t>453.20</t>
  </si>
  <si>
    <t>453.26</t>
  </si>
  <si>
    <t>453.27</t>
  </si>
  <si>
    <t>453.40</t>
  </si>
  <si>
    <t>453.41</t>
  </si>
  <si>
    <t>453.42</t>
  </si>
  <si>
    <t>453.44</t>
  </si>
  <si>
    <t>453.80</t>
  </si>
  <si>
    <t>475.00</t>
  </si>
  <si>
    <t>471.10</t>
  </si>
  <si>
    <t>471.20</t>
  </si>
  <si>
    <t>486.16</t>
  </si>
  <si>
    <t>487.05</t>
  </si>
  <si>
    <t>487.01</t>
  </si>
  <si>
    <t>486.01</t>
  </si>
  <si>
    <t>486.02</t>
  </si>
  <si>
    <t>486.03</t>
  </si>
  <si>
    <t>486.04</t>
  </si>
  <si>
    <t>486.06</t>
  </si>
  <si>
    <t>486.07</t>
  </si>
  <si>
    <t>486.09</t>
  </si>
  <si>
    <t>486.10</t>
  </si>
  <si>
    <t>486.134</t>
  </si>
  <si>
    <t>486.133</t>
  </si>
  <si>
    <t>486.130</t>
  </si>
  <si>
    <t>486.131</t>
  </si>
  <si>
    <t>486.132</t>
  </si>
  <si>
    <t>486.15</t>
  </si>
  <si>
    <t>486.11</t>
  </si>
  <si>
    <t>Certificate of Deposit Interest</t>
  </si>
  <si>
    <t>400.221</t>
  </si>
  <si>
    <t>406.023</t>
  </si>
  <si>
    <t>409.020</t>
  </si>
  <si>
    <t>340.021</t>
  </si>
  <si>
    <t>Uniform</t>
  </si>
  <si>
    <t>delete</t>
  </si>
  <si>
    <t>Sidewalk &amp; Curbs</t>
  </si>
  <si>
    <t>434.00</t>
  </si>
  <si>
    <t xml:space="preserve">Longevity </t>
  </si>
  <si>
    <t>430.04</t>
  </si>
  <si>
    <t>Engineer - TIP</t>
  </si>
  <si>
    <t>489.00</t>
  </si>
  <si>
    <t>450.03</t>
  </si>
  <si>
    <t>433.00</t>
  </si>
  <si>
    <t>435.00</t>
  </si>
  <si>
    <t>400.09</t>
  </si>
  <si>
    <t>Retiree Benefits</t>
  </si>
  <si>
    <t>Retiree Benefit Contributions</t>
  </si>
  <si>
    <t>Employee Benefit Contributions</t>
  </si>
  <si>
    <t>Bridge Inspections</t>
  </si>
  <si>
    <t>Overtime &amp; Holidays</t>
  </si>
  <si>
    <t>Part time Clerk</t>
  </si>
  <si>
    <t>Legal Fees</t>
  </si>
  <si>
    <t>Building Maintenance</t>
  </si>
  <si>
    <t>Licenses/Contracts</t>
  </si>
  <si>
    <t>Promotions</t>
  </si>
  <si>
    <t>2011 Fund Balance</t>
  </si>
  <si>
    <t>Reycling Coordinator Fee</t>
  </si>
  <si>
    <t>Part Time OT &amp; Holiday</t>
  </si>
  <si>
    <t>Animal Control Officer</t>
  </si>
  <si>
    <t>450.61</t>
  </si>
  <si>
    <t>Contribution to Plaza Fountain</t>
  </si>
  <si>
    <t>Postage and Printing</t>
  </si>
  <si>
    <t>Engineer - Stormwater</t>
  </si>
  <si>
    <t>487.07</t>
  </si>
  <si>
    <t xml:space="preserve">Foreign Fire Insurance </t>
  </si>
  <si>
    <t>Capital Contribution</t>
  </si>
  <si>
    <t>TOTAL INCOME WITH FUND BALANCE</t>
  </si>
  <si>
    <t>Revenue Over (Under) Expense w/ Fund Balance</t>
  </si>
  <si>
    <t>Additional Debt</t>
  </si>
  <si>
    <t>Retireee Contribution (MMO)</t>
  </si>
  <si>
    <t>Revenue + Fund Balance</t>
  </si>
  <si>
    <t>Final Adoption by Borough Council 12/5/11</t>
  </si>
  <si>
    <t xml:space="preserve">Weber </t>
  </si>
  <si>
    <t>yes</t>
  </si>
  <si>
    <t>Bate</t>
  </si>
  <si>
    <t>Nolf</t>
  </si>
  <si>
    <t>McKenna</t>
  </si>
  <si>
    <t>Staffieri</t>
  </si>
  <si>
    <t>Rieger</t>
  </si>
  <si>
    <t>no</t>
  </si>
  <si>
    <t>Kovacs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</si>
</sst>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0.0"/>
    <numFmt numFmtId="167" formatCode="&quot;$&quot;#,##0.0_);[Red]\(&quot;$&quot;#,##0.0\)"/>
    <numFmt numFmtId="168" formatCode="0.00;[Red]0.00"/>
    <numFmt numFmtId="169" formatCode="&quot;$&quot;#,##0.00"/>
    <numFmt numFmtId="170" formatCode="&quot;$&quot;#,##0"/>
    <numFmt numFmtId="171" formatCode="[$-409]dddd\,\ mmmm\ dd\,\ yyyy"/>
    <numFmt numFmtId="172" formatCode="0.000"/>
    <numFmt numFmtId="173" formatCode="&quot;$&quot;#,##0.000"/>
    <numFmt numFmtId="174" formatCode="#,##0.000"/>
    <numFmt numFmtId="175" formatCode="0_);\(0\)"/>
    <numFmt numFmtId="176" formatCode="_(* #,##0.000_);_(* \(#,##0.000\);_(* &quot;-&quot;???_);_(@_)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4" fontId="2" fillId="0" borderId="0" xfId="44" applyFont="1" applyAlignment="1">
      <alignment/>
    </xf>
    <xf numFmtId="44" fontId="3" fillId="0" borderId="0" xfId="44" applyFont="1" applyAlignment="1">
      <alignment/>
    </xf>
    <xf numFmtId="44" fontId="2" fillId="0" borderId="0" xfId="44" applyFont="1" applyBorder="1" applyAlignment="1">
      <alignment/>
    </xf>
    <xf numFmtId="44" fontId="0" fillId="0" borderId="0" xfId="44" applyFont="1" applyAlignment="1">
      <alignment/>
    </xf>
    <xf numFmtId="44" fontId="3" fillId="0" borderId="0" xfId="44" applyFont="1" applyAlignment="1">
      <alignment horizontal="center"/>
    </xf>
    <xf numFmtId="0" fontId="0" fillId="0" borderId="0" xfId="0" applyBorder="1" applyAlignment="1">
      <alignment/>
    </xf>
    <xf numFmtId="44" fontId="3" fillId="0" borderId="0" xfId="44" applyFont="1" applyBorder="1" applyAlignment="1">
      <alignment/>
    </xf>
    <xf numFmtId="44" fontId="2" fillId="0" borderId="0" xfId="44" applyFont="1" applyAlignment="1">
      <alignment horizontal="center"/>
    </xf>
    <xf numFmtId="44" fontId="3" fillId="0" borderId="0" xfId="0" applyNumberFormat="1" applyFont="1" applyAlignment="1">
      <alignment/>
    </xf>
    <xf numFmtId="0" fontId="4" fillId="0" borderId="0" xfId="0" applyFont="1" applyAlignment="1">
      <alignment/>
    </xf>
    <xf numFmtId="44" fontId="2" fillId="0" borderId="0" xfId="44" applyNumberFormat="1" applyFont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Alignment="1">
      <alignment/>
    </xf>
    <xf numFmtId="44" fontId="2" fillId="0" borderId="0" xfId="44" applyFont="1" applyFill="1" applyBorder="1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Alignment="1">
      <alignment/>
    </xf>
    <xf numFmtId="44" fontId="3" fillId="0" borderId="0" xfId="44" applyFont="1" applyFill="1" applyAlignment="1">
      <alignment/>
    </xf>
    <xf numFmtId="44" fontId="2" fillId="0" borderId="0" xfId="44" applyFont="1" applyFill="1" applyAlignment="1">
      <alignment/>
    </xf>
    <xf numFmtId="44" fontId="7" fillId="0" borderId="0" xfId="44" applyFont="1" applyFill="1" applyAlignment="1">
      <alignment/>
    </xf>
    <xf numFmtId="49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169" fontId="3" fillId="0" borderId="0" xfId="0" applyNumberFormat="1" applyFont="1" applyAlignment="1">
      <alignment horizontal="right"/>
    </xf>
    <xf numFmtId="4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44" fontId="3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43" fontId="3" fillId="0" borderId="0" xfId="0" applyNumberFormat="1" applyFont="1" applyAlignment="1">
      <alignment/>
    </xf>
    <xf numFmtId="44" fontId="3" fillId="33" borderId="0" xfId="44" applyFont="1" applyFill="1" applyAlignment="1">
      <alignment/>
    </xf>
    <xf numFmtId="44" fontId="3" fillId="0" borderId="0" xfId="44" applyFont="1" applyFill="1" applyBorder="1" applyAlignment="1">
      <alignment/>
    </xf>
    <xf numFmtId="43" fontId="3" fillId="0" borderId="0" xfId="44" applyNumberFormat="1" applyFont="1" applyAlignment="1">
      <alignment/>
    </xf>
    <xf numFmtId="10" fontId="3" fillId="0" borderId="0" xfId="0" applyNumberFormat="1" applyFont="1" applyAlignment="1">
      <alignment/>
    </xf>
    <xf numFmtId="169" fontId="3" fillId="0" borderId="0" xfId="44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43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2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172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43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44" fontId="1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44" fontId="7" fillId="0" borderId="0" xfId="44" applyFont="1" applyAlignment="1">
      <alignment/>
    </xf>
    <xf numFmtId="44" fontId="3" fillId="0" borderId="0" xfId="44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44" fontId="3" fillId="0" borderId="0" xfId="0" applyNumberFormat="1" applyFont="1" applyFill="1" applyAlignment="1">
      <alignment/>
    </xf>
    <xf numFmtId="44" fontId="3" fillId="0" borderId="0" xfId="44" applyFont="1" applyAlignment="1">
      <alignment horizontal="right"/>
    </xf>
    <xf numFmtId="44" fontId="2" fillId="0" borderId="0" xfId="44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43" fontId="2" fillId="0" borderId="0" xfId="0" applyNumberFormat="1" applyFont="1" applyFill="1" applyAlignment="1">
      <alignment horizontal="left"/>
    </xf>
    <xf numFmtId="43" fontId="2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2" fontId="1" fillId="0" borderId="0" xfId="0" applyNumberFormat="1" applyFont="1" applyFill="1" applyAlignment="1">
      <alignment horizontal="left"/>
    </xf>
    <xf numFmtId="8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1" fillId="0" borderId="0" xfId="44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76200</xdr:colOff>
      <xdr:row>1</xdr:row>
      <xdr:rowOff>47625</xdr:rowOff>
    </xdr:from>
    <xdr:ext cx="180975" cy="266700"/>
    <xdr:sp>
      <xdr:nvSpPr>
        <xdr:cNvPr id="1" name="TextBox 1"/>
        <xdr:cNvSpPr txBox="1">
          <a:spLocks noChangeArrowheads="1"/>
        </xdr:cNvSpPr>
      </xdr:nvSpPr>
      <xdr:spPr>
        <a:xfrm>
          <a:off x="7010400" y="190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447675</xdr:colOff>
      <xdr:row>1</xdr:row>
      <xdr:rowOff>0</xdr:rowOff>
    </xdr:from>
    <xdr:ext cx="180975" cy="266700"/>
    <xdr:sp>
      <xdr:nvSpPr>
        <xdr:cNvPr id="1" name="TextBox 1"/>
        <xdr:cNvSpPr txBox="1">
          <a:spLocks noChangeArrowheads="1"/>
        </xdr:cNvSpPr>
      </xdr:nvSpPr>
      <xdr:spPr>
        <a:xfrm>
          <a:off x="3362325" y="142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86"/>
  <sheetViews>
    <sheetView tabSelected="1" view="pageLayout" workbookViewId="0" topLeftCell="A1">
      <selection activeCell="N1" sqref="N1"/>
    </sheetView>
  </sheetViews>
  <sheetFormatPr defaultColWidth="9.140625" defaultRowHeight="12.75"/>
  <cols>
    <col min="2" max="2" width="24.140625" style="0" bestFit="1" customWidth="1"/>
    <col min="3" max="6" width="2.8515625" style="0" hidden="1" customWidth="1"/>
    <col min="7" max="7" width="12.140625" style="0" customWidth="1"/>
    <col min="8" max="8" width="12.421875" style="0" hidden="1" customWidth="1"/>
    <col min="9" max="9" width="12.421875" style="0" customWidth="1"/>
    <col min="10" max="10" width="12.57421875" style="0" hidden="1" customWidth="1"/>
    <col min="11" max="11" width="12.140625" style="0" customWidth="1"/>
    <col min="12" max="12" width="11.7109375" style="0" customWidth="1"/>
    <col min="13" max="13" width="13.140625" style="0" customWidth="1"/>
    <col min="15" max="15" width="12.28125" style="0" bestFit="1" customWidth="1"/>
    <col min="16" max="16" width="16.00390625" style="0" customWidth="1"/>
  </cols>
  <sheetData>
    <row r="1" spans="1:13" ht="11.2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2.75">
      <c r="A2" s="72" t="s">
        <v>303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2.75">
      <c r="A3" s="1" t="s">
        <v>66</v>
      </c>
      <c r="B3" s="2" t="s">
        <v>0</v>
      </c>
      <c r="G3" s="2" t="s">
        <v>272</v>
      </c>
      <c r="H3" s="2" t="s">
        <v>246</v>
      </c>
      <c r="I3" s="28" t="s">
        <v>273</v>
      </c>
      <c r="J3" s="2" t="s">
        <v>46</v>
      </c>
      <c r="K3" s="2" t="s">
        <v>274</v>
      </c>
      <c r="L3" s="2" t="s">
        <v>275</v>
      </c>
      <c r="M3" s="2" t="s">
        <v>276</v>
      </c>
    </row>
    <row r="4" spans="1:12" ht="12.75">
      <c r="A4" s="1"/>
      <c r="B4" s="2"/>
      <c r="G4" s="2"/>
      <c r="H4" s="2"/>
      <c r="I4" s="2"/>
      <c r="J4" s="2"/>
      <c r="K4" s="2"/>
      <c r="L4" s="2"/>
    </row>
    <row r="5" spans="1:13" ht="12.75">
      <c r="A5" s="19"/>
      <c r="G5" s="2"/>
      <c r="H5" s="2"/>
      <c r="I5" s="2"/>
      <c r="J5" s="2"/>
      <c r="K5" s="29"/>
      <c r="M5" s="12"/>
    </row>
    <row r="6" spans="1:13" ht="12.75">
      <c r="A6" s="19" t="s">
        <v>310</v>
      </c>
      <c r="B6" s="1" t="s">
        <v>316</v>
      </c>
      <c r="C6" s="1"/>
      <c r="D6" s="1"/>
      <c r="G6" s="4">
        <v>1912872</v>
      </c>
      <c r="H6" s="4">
        <v>2037732</v>
      </c>
      <c r="I6" s="4">
        <v>1938479</v>
      </c>
      <c r="J6" s="5">
        <v>0</v>
      </c>
      <c r="K6" s="5">
        <v>2079123</v>
      </c>
      <c r="L6" s="5">
        <v>2130621.66</v>
      </c>
      <c r="M6" s="5">
        <v>2277423</v>
      </c>
    </row>
    <row r="7" spans="1:13" ht="12.75">
      <c r="A7" s="19" t="s">
        <v>311</v>
      </c>
      <c r="B7" s="1" t="s">
        <v>231</v>
      </c>
      <c r="C7" s="1"/>
      <c r="D7" s="1"/>
      <c r="G7" s="4">
        <v>13056</v>
      </c>
      <c r="H7" s="4">
        <v>12857</v>
      </c>
      <c r="I7" s="4">
        <v>12756</v>
      </c>
      <c r="J7" s="5">
        <v>0</v>
      </c>
      <c r="K7" s="5">
        <v>11000</v>
      </c>
      <c r="L7" s="5">
        <v>12857</v>
      </c>
      <c r="M7" s="5">
        <v>12857</v>
      </c>
    </row>
    <row r="8" spans="1:13" ht="12.75">
      <c r="A8" s="19" t="s">
        <v>312</v>
      </c>
      <c r="B8" s="1" t="s">
        <v>232</v>
      </c>
      <c r="C8" s="1"/>
      <c r="D8" s="1"/>
      <c r="G8" s="4">
        <v>46796</v>
      </c>
      <c r="H8" s="4">
        <v>19057</v>
      </c>
      <c r="I8" s="4">
        <v>50194</v>
      </c>
      <c r="J8" s="5">
        <v>0</v>
      </c>
      <c r="K8" s="5">
        <v>43000</v>
      </c>
      <c r="L8" s="20">
        <v>57154.58</v>
      </c>
      <c r="M8" s="20">
        <v>50000</v>
      </c>
    </row>
    <row r="9" spans="1:13" ht="12.75">
      <c r="A9" s="19" t="s">
        <v>313</v>
      </c>
      <c r="B9" s="1" t="s">
        <v>262</v>
      </c>
      <c r="C9" s="1"/>
      <c r="D9" s="1"/>
      <c r="G9" s="4">
        <v>2620</v>
      </c>
      <c r="H9" s="4">
        <v>1380</v>
      </c>
      <c r="I9" s="4">
        <v>2465</v>
      </c>
      <c r="J9" s="5">
        <v>0</v>
      </c>
      <c r="K9" s="5">
        <v>3000</v>
      </c>
      <c r="L9" s="5">
        <v>1950</v>
      </c>
      <c r="M9" s="20">
        <v>1800</v>
      </c>
    </row>
    <row r="10" spans="1:13" ht="12.75">
      <c r="A10" s="1"/>
      <c r="B10" s="1" t="s">
        <v>3</v>
      </c>
      <c r="C10" s="1"/>
      <c r="D10" s="1"/>
      <c r="G10" s="4">
        <f aca="true" t="shared" si="0" ref="G10:L10">SUM(G6:G9)</f>
        <v>1975344</v>
      </c>
      <c r="H10" s="4">
        <f t="shared" si="0"/>
        <v>2071026</v>
      </c>
      <c r="I10" s="4">
        <f t="shared" si="0"/>
        <v>2003894</v>
      </c>
      <c r="J10" s="5">
        <f t="shared" si="0"/>
        <v>0</v>
      </c>
      <c r="K10" s="5">
        <f t="shared" si="0"/>
        <v>2136123</v>
      </c>
      <c r="L10" s="5">
        <f t="shared" si="0"/>
        <v>2202583.24</v>
      </c>
      <c r="M10" s="12">
        <f>SUM(M6:M9)</f>
        <v>2342080</v>
      </c>
    </row>
    <row r="11" spans="1:12" ht="12.75">
      <c r="A11" s="1"/>
      <c r="B11" s="1"/>
      <c r="C11" s="1"/>
      <c r="D11" s="1"/>
      <c r="G11" s="4"/>
      <c r="H11" s="4"/>
      <c r="I11" s="4"/>
      <c r="J11" s="5"/>
      <c r="K11" s="5"/>
      <c r="L11" s="5"/>
    </row>
    <row r="12" spans="1:12" ht="12.75">
      <c r="A12" s="43"/>
      <c r="B12" s="43"/>
      <c r="C12" s="1"/>
      <c r="D12" s="1"/>
      <c r="G12" s="4"/>
      <c r="H12" s="4" t="e">
        <f>SUM(#REF!)</f>
        <v>#REF!</v>
      </c>
      <c r="I12" s="4"/>
      <c r="J12" s="5"/>
      <c r="K12" s="5"/>
      <c r="L12" s="5"/>
    </row>
    <row r="13" spans="1:12" ht="12.75">
      <c r="A13" s="1"/>
      <c r="B13" s="1"/>
      <c r="C13" s="1"/>
      <c r="D13" s="1"/>
      <c r="G13" s="4"/>
      <c r="H13" s="4"/>
      <c r="I13" s="4"/>
      <c r="J13" s="5"/>
      <c r="K13" s="5"/>
      <c r="L13" s="5"/>
    </row>
    <row r="14" spans="1:13" ht="12.75">
      <c r="A14" s="44">
        <v>310.1</v>
      </c>
      <c r="B14" s="1" t="s">
        <v>233</v>
      </c>
      <c r="C14" s="1"/>
      <c r="D14" s="1"/>
      <c r="G14" s="4">
        <v>81713</v>
      </c>
      <c r="H14" s="4">
        <v>0</v>
      </c>
      <c r="I14" s="4">
        <v>117031</v>
      </c>
      <c r="J14" s="5">
        <v>0</v>
      </c>
      <c r="K14" s="5">
        <v>100000</v>
      </c>
      <c r="L14" s="5">
        <v>61342</v>
      </c>
      <c r="M14" s="5">
        <v>61342</v>
      </c>
    </row>
    <row r="15" spans="1:13" ht="12.75">
      <c r="A15" s="19" t="s">
        <v>314</v>
      </c>
      <c r="B15" s="1" t="s">
        <v>234</v>
      </c>
      <c r="C15" s="1"/>
      <c r="D15" s="1"/>
      <c r="G15" s="4">
        <v>490394</v>
      </c>
      <c r="H15" s="4">
        <v>0</v>
      </c>
      <c r="I15" s="4">
        <v>445580</v>
      </c>
      <c r="J15" s="5">
        <v>0</v>
      </c>
      <c r="K15" s="5">
        <v>450000</v>
      </c>
      <c r="L15" s="5">
        <v>524406.28</v>
      </c>
      <c r="M15" s="5">
        <v>523000</v>
      </c>
    </row>
    <row r="16" spans="1:13" ht="12.75">
      <c r="A16" s="19" t="s">
        <v>315</v>
      </c>
      <c r="B16" s="1" t="s">
        <v>235</v>
      </c>
      <c r="C16" s="1"/>
      <c r="D16" s="1"/>
      <c r="G16" s="4">
        <v>40611</v>
      </c>
      <c r="H16" s="4">
        <v>0</v>
      </c>
      <c r="I16" s="4">
        <v>38994</v>
      </c>
      <c r="J16" s="5">
        <v>0</v>
      </c>
      <c r="K16" s="5">
        <v>40000</v>
      </c>
      <c r="L16" s="5">
        <v>48787.22</v>
      </c>
      <c r="M16" s="5">
        <v>48000</v>
      </c>
    </row>
    <row r="17" spans="1:13" ht="12.75">
      <c r="A17" s="1"/>
      <c r="B17" s="1" t="s">
        <v>4</v>
      </c>
      <c r="C17" s="1"/>
      <c r="D17" s="1"/>
      <c r="G17" s="4">
        <f>SUM(G14:G16)</f>
        <v>612718</v>
      </c>
      <c r="H17" s="4"/>
      <c r="I17" s="4">
        <f>SUM(I14:I16)</f>
        <v>601605</v>
      </c>
      <c r="J17" s="5"/>
      <c r="K17" s="5">
        <f>SUM(K14:K16)</f>
        <v>590000</v>
      </c>
      <c r="L17" s="5">
        <f>SUM(L14:L16)</f>
        <v>634535.5</v>
      </c>
      <c r="M17" s="12">
        <f>SUM(M14:M16)</f>
        <v>632342</v>
      </c>
    </row>
    <row r="18" spans="1:12" ht="12.75">
      <c r="A18" s="1"/>
      <c r="B18" s="1"/>
      <c r="C18" s="1"/>
      <c r="D18" s="1"/>
      <c r="G18" s="4"/>
      <c r="H18" s="4"/>
      <c r="I18" s="4"/>
      <c r="J18" s="5"/>
      <c r="K18" s="5"/>
      <c r="L18" s="5"/>
    </row>
    <row r="19" spans="1:13" ht="12.75">
      <c r="A19" s="19" t="s">
        <v>317</v>
      </c>
      <c r="B19" s="1" t="s">
        <v>270</v>
      </c>
      <c r="C19" s="1"/>
      <c r="D19" s="1"/>
      <c r="G19" s="4">
        <v>10720</v>
      </c>
      <c r="H19" s="4">
        <v>0</v>
      </c>
      <c r="I19" s="4">
        <v>12590</v>
      </c>
      <c r="J19" s="5">
        <v>0</v>
      </c>
      <c r="K19" s="5">
        <v>12000</v>
      </c>
      <c r="L19" s="5">
        <v>10000</v>
      </c>
      <c r="M19" s="12">
        <v>11000</v>
      </c>
    </row>
    <row r="20" spans="1:13" ht="12.75">
      <c r="A20" s="19" t="s">
        <v>318</v>
      </c>
      <c r="B20" s="1" t="s">
        <v>5</v>
      </c>
      <c r="C20" s="1"/>
      <c r="D20" s="1"/>
      <c r="G20" s="4">
        <v>0</v>
      </c>
      <c r="H20" s="4"/>
      <c r="I20" s="4">
        <v>0</v>
      </c>
      <c r="J20" s="4"/>
      <c r="K20" s="5">
        <v>0</v>
      </c>
      <c r="L20" s="5">
        <v>0</v>
      </c>
      <c r="M20" s="12">
        <v>0</v>
      </c>
    </row>
    <row r="21" spans="1:13" ht="12.75">
      <c r="A21" s="19" t="s">
        <v>319</v>
      </c>
      <c r="B21" s="1" t="s">
        <v>6</v>
      </c>
      <c r="C21" s="1"/>
      <c r="D21" s="1"/>
      <c r="G21" s="4">
        <v>24225</v>
      </c>
      <c r="H21" s="4"/>
      <c r="I21" s="4">
        <v>42525</v>
      </c>
      <c r="J21" s="5"/>
      <c r="K21" s="5">
        <v>40000</v>
      </c>
      <c r="L21" s="20">
        <v>43875</v>
      </c>
      <c r="M21" s="20">
        <v>40000</v>
      </c>
    </row>
    <row r="22" spans="1:13" ht="12.75">
      <c r="A22" s="19" t="s">
        <v>320</v>
      </c>
      <c r="B22" s="1" t="s">
        <v>7</v>
      </c>
      <c r="C22" s="1"/>
      <c r="D22" s="1"/>
      <c r="G22" s="4">
        <v>532</v>
      </c>
      <c r="H22" s="4"/>
      <c r="I22" s="4">
        <v>530</v>
      </c>
      <c r="J22" s="5"/>
      <c r="K22" s="5">
        <v>500</v>
      </c>
      <c r="L22" s="5">
        <v>400</v>
      </c>
      <c r="M22" s="5">
        <v>400</v>
      </c>
    </row>
    <row r="23" spans="1:13" ht="12.75">
      <c r="A23" s="19" t="s">
        <v>323</v>
      </c>
      <c r="B23" s="1" t="s">
        <v>8</v>
      </c>
      <c r="C23" s="1"/>
      <c r="D23" s="1"/>
      <c r="G23" s="4">
        <v>545</v>
      </c>
      <c r="H23" s="4">
        <v>0</v>
      </c>
      <c r="I23" s="4">
        <v>600</v>
      </c>
      <c r="J23" s="5">
        <v>0</v>
      </c>
      <c r="K23" s="5">
        <v>600</v>
      </c>
      <c r="L23" s="5">
        <v>470</v>
      </c>
      <c r="M23" s="5">
        <v>500</v>
      </c>
    </row>
    <row r="24" spans="1:13" ht="12.75">
      <c r="A24" s="19" t="s">
        <v>321</v>
      </c>
      <c r="B24" s="1" t="s">
        <v>9</v>
      </c>
      <c r="C24" s="1"/>
      <c r="D24" s="1"/>
      <c r="G24" s="4">
        <v>1900</v>
      </c>
      <c r="H24" s="4">
        <v>0</v>
      </c>
      <c r="I24" s="4">
        <v>1900</v>
      </c>
      <c r="J24" s="5">
        <v>0</v>
      </c>
      <c r="K24" s="5">
        <v>1900</v>
      </c>
      <c r="L24" s="5">
        <v>1700</v>
      </c>
      <c r="M24" s="5">
        <v>1700</v>
      </c>
    </row>
    <row r="25" spans="1:13" ht="12.75">
      <c r="A25" s="19" t="s">
        <v>523</v>
      </c>
      <c r="B25" s="1" t="s">
        <v>10</v>
      </c>
      <c r="C25" s="1"/>
      <c r="D25" s="1"/>
      <c r="G25" s="4">
        <v>0</v>
      </c>
      <c r="H25" s="4">
        <v>0</v>
      </c>
      <c r="I25" s="4">
        <v>0</v>
      </c>
      <c r="J25" s="5">
        <v>0</v>
      </c>
      <c r="K25" s="5">
        <v>0</v>
      </c>
      <c r="L25" s="5">
        <v>0</v>
      </c>
      <c r="M25" s="5">
        <v>0</v>
      </c>
    </row>
    <row r="26" spans="1:13" ht="12.75">
      <c r="A26" s="19" t="s">
        <v>322</v>
      </c>
      <c r="B26" s="1" t="s">
        <v>11</v>
      </c>
      <c r="C26" s="1"/>
      <c r="D26" s="1"/>
      <c r="G26" s="6">
        <v>20</v>
      </c>
      <c r="H26" s="17">
        <v>0</v>
      </c>
      <c r="I26" s="17">
        <v>65</v>
      </c>
      <c r="J26" s="6">
        <v>0</v>
      </c>
      <c r="K26" s="5">
        <v>50</v>
      </c>
      <c r="L26" s="5">
        <v>55</v>
      </c>
      <c r="M26" s="5">
        <v>50</v>
      </c>
    </row>
    <row r="27" spans="1:13" ht="12.75">
      <c r="A27" s="19" t="s">
        <v>321</v>
      </c>
      <c r="B27" s="1" t="s">
        <v>12</v>
      </c>
      <c r="C27" s="1"/>
      <c r="D27" s="1"/>
      <c r="G27" s="6">
        <v>1500</v>
      </c>
      <c r="H27" s="6">
        <v>0</v>
      </c>
      <c r="I27" s="6">
        <v>904</v>
      </c>
      <c r="J27" s="6">
        <v>0</v>
      </c>
      <c r="K27" s="10">
        <v>1500</v>
      </c>
      <c r="L27" s="10">
        <v>1500</v>
      </c>
      <c r="M27" s="5">
        <v>1500</v>
      </c>
    </row>
    <row r="28" spans="1:13" ht="12.75">
      <c r="A28" s="19" t="s">
        <v>321</v>
      </c>
      <c r="B28" s="1" t="s">
        <v>13</v>
      </c>
      <c r="C28" s="1"/>
      <c r="D28" s="1"/>
      <c r="G28" s="4">
        <v>1050</v>
      </c>
      <c r="H28" s="4">
        <f>ROUND(SUM(H22:H27),5)</f>
        <v>0</v>
      </c>
      <c r="I28" s="4">
        <v>1050</v>
      </c>
      <c r="J28" s="4">
        <v>0</v>
      </c>
      <c r="K28" s="4">
        <v>1050</v>
      </c>
      <c r="L28" s="4">
        <v>1050</v>
      </c>
      <c r="M28" s="5">
        <v>1050</v>
      </c>
    </row>
    <row r="29" spans="1:13" ht="12.75">
      <c r="A29" s="19" t="s">
        <v>324</v>
      </c>
      <c r="B29" s="1" t="s">
        <v>14</v>
      </c>
      <c r="C29" s="1"/>
      <c r="D29" s="1"/>
      <c r="G29" s="4">
        <v>80000</v>
      </c>
      <c r="H29" s="4">
        <v>0</v>
      </c>
      <c r="I29" s="4">
        <v>77386</v>
      </c>
      <c r="J29" s="5">
        <v>0</v>
      </c>
      <c r="K29" s="5">
        <v>80000</v>
      </c>
      <c r="L29" s="5">
        <v>83419.78</v>
      </c>
      <c r="M29" s="5">
        <v>80000</v>
      </c>
    </row>
    <row r="30" spans="1:13" ht="12.75">
      <c r="A30" s="1"/>
      <c r="B30" s="1" t="s">
        <v>15</v>
      </c>
      <c r="C30" s="1"/>
      <c r="D30" s="1"/>
      <c r="G30" s="4">
        <f>SUM(G19:G29)</f>
        <v>120492</v>
      </c>
      <c r="H30" s="4"/>
      <c r="I30" s="4">
        <f>SUM(I19:I29)</f>
        <v>137550</v>
      </c>
      <c r="J30" s="5"/>
      <c r="K30" s="5">
        <f>SUM(K19:K29)</f>
        <v>137600</v>
      </c>
      <c r="L30" s="5">
        <f>SUM(L19:L29)</f>
        <v>142469.78</v>
      </c>
      <c r="M30" s="12">
        <f>SUM(M19:M29)</f>
        <v>136200</v>
      </c>
    </row>
    <row r="31" spans="1:12" ht="12.75">
      <c r="A31" s="1"/>
      <c r="B31" s="1"/>
      <c r="C31" s="1"/>
      <c r="D31" s="1"/>
      <c r="G31" s="4"/>
      <c r="H31" s="4"/>
      <c r="I31" s="4"/>
      <c r="J31" s="5"/>
      <c r="K31" s="5"/>
      <c r="L31" s="5"/>
    </row>
    <row r="32" spans="1:13" ht="12.75">
      <c r="A32" s="1" t="s">
        <v>325</v>
      </c>
      <c r="B32" s="1" t="s">
        <v>16</v>
      </c>
      <c r="C32" s="1"/>
      <c r="D32" s="1"/>
      <c r="G32" s="4">
        <v>43896</v>
      </c>
      <c r="H32" s="4">
        <f>ROUND(SUM(H20:H21)+SUM(H28:H31),5)</f>
        <v>0</v>
      </c>
      <c r="I32" s="4">
        <v>36376</v>
      </c>
      <c r="J32" s="4">
        <f>ROUND(SUM(J20:J21)+SUM(J28:J31),5)</f>
        <v>0</v>
      </c>
      <c r="K32" s="4">
        <v>35000</v>
      </c>
      <c r="L32" s="4">
        <v>65000</v>
      </c>
      <c r="M32" s="12">
        <v>60000</v>
      </c>
    </row>
    <row r="33" spans="1:13" ht="12.75">
      <c r="A33" s="1" t="s">
        <v>325</v>
      </c>
      <c r="B33" s="1" t="s">
        <v>17</v>
      </c>
      <c r="C33" s="1"/>
      <c r="D33" s="1"/>
      <c r="G33" s="20">
        <v>4477.85</v>
      </c>
      <c r="H33" s="20"/>
      <c r="I33" s="20">
        <v>4863.31</v>
      </c>
      <c r="J33" s="33"/>
      <c r="K33" s="20">
        <v>0</v>
      </c>
      <c r="L33" s="20">
        <v>4200</v>
      </c>
      <c r="M33" s="20">
        <v>4200</v>
      </c>
    </row>
    <row r="34" spans="1:13" ht="12.75">
      <c r="A34" s="1" t="s">
        <v>326</v>
      </c>
      <c r="B34" s="1" t="s">
        <v>18</v>
      </c>
      <c r="C34" s="1"/>
      <c r="D34" s="1"/>
      <c r="G34" s="20">
        <v>0</v>
      </c>
      <c r="H34" s="20">
        <v>0</v>
      </c>
      <c r="I34" s="20"/>
      <c r="J34" s="20">
        <v>0</v>
      </c>
      <c r="K34" s="20">
        <v>0</v>
      </c>
      <c r="L34" s="20">
        <v>0</v>
      </c>
      <c r="M34" s="20">
        <v>500</v>
      </c>
    </row>
    <row r="35" spans="1:13" ht="12.75">
      <c r="A35" s="25"/>
      <c r="B35" s="1" t="s">
        <v>19</v>
      </c>
      <c r="C35" s="1"/>
      <c r="D35" s="1"/>
      <c r="G35" s="4">
        <f>SUM(G32:G34)</f>
        <v>48373.85</v>
      </c>
      <c r="H35" s="4"/>
      <c r="I35" s="4">
        <f>SUM(I32:I34)</f>
        <v>41239.31</v>
      </c>
      <c r="J35" s="5"/>
      <c r="K35" s="5">
        <f>SUM(K32:K34)</f>
        <v>35000</v>
      </c>
      <c r="L35" s="5">
        <f>SUM(L32:L34)</f>
        <v>69200</v>
      </c>
      <c r="M35" s="12">
        <f>SUM(M32:M34)</f>
        <v>64700</v>
      </c>
    </row>
    <row r="36" spans="1:12" ht="12.75">
      <c r="A36" s="1"/>
      <c r="B36" s="31"/>
      <c r="G36" s="2"/>
      <c r="H36" s="2"/>
      <c r="I36" s="2"/>
      <c r="J36" s="2"/>
      <c r="K36" s="2"/>
      <c r="L36" s="2"/>
    </row>
    <row r="37" spans="1:13" ht="12.75">
      <c r="A37" s="30">
        <v>340.01</v>
      </c>
      <c r="B37" s="1" t="s">
        <v>20</v>
      </c>
      <c r="C37" s="1"/>
      <c r="D37" s="1"/>
      <c r="G37" s="4">
        <v>4298</v>
      </c>
      <c r="H37" s="4">
        <f>ROUND(SUM(H33:H36),5)</f>
        <v>0</v>
      </c>
      <c r="I37" s="4">
        <v>3840</v>
      </c>
      <c r="J37" s="4">
        <f>ROUND(SUM(J33:J36),5)</f>
        <v>0</v>
      </c>
      <c r="K37" s="4">
        <v>3000</v>
      </c>
      <c r="L37" s="4">
        <v>3835</v>
      </c>
      <c r="M37" s="4">
        <v>3835</v>
      </c>
    </row>
    <row r="38" spans="1:13" ht="12.75">
      <c r="A38" s="19" t="s">
        <v>328</v>
      </c>
      <c r="B38" s="1" t="s">
        <v>21</v>
      </c>
      <c r="C38" s="1"/>
      <c r="D38" s="1"/>
      <c r="G38" s="4">
        <v>1699</v>
      </c>
      <c r="H38" s="4">
        <v>0</v>
      </c>
      <c r="I38" s="4">
        <v>1726</v>
      </c>
      <c r="J38" s="5">
        <v>0</v>
      </c>
      <c r="K38" s="5">
        <v>1500</v>
      </c>
      <c r="L38" s="5">
        <v>1472</v>
      </c>
      <c r="M38" s="5">
        <v>1450</v>
      </c>
    </row>
    <row r="39" spans="1:13" ht="12.75">
      <c r="A39" s="19" t="s">
        <v>327</v>
      </c>
      <c r="B39" s="1" t="s">
        <v>519</v>
      </c>
      <c r="C39" s="1"/>
      <c r="D39" s="1"/>
      <c r="G39" s="4">
        <v>0</v>
      </c>
      <c r="H39" s="4">
        <v>0</v>
      </c>
      <c r="I39" s="4">
        <v>1636</v>
      </c>
      <c r="J39" s="5">
        <v>0</v>
      </c>
      <c r="K39" s="5">
        <v>1500</v>
      </c>
      <c r="L39" s="20">
        <v>0</v>
      </c>
      <c r="M39" s="5">
        <v>0</v>
      </c>
    </row>
    <row r="40" spans="1:13" ht="12.75">
      <c r="A40" s="25"/>
      <c r="B40" s="1" t="s">
        <v>22</v>
      </c>
      <c r="G40" s="12">
        <f>SUM(G37:G39)</f>
        <v>5997</v>
      </c>
      <c r="I40" s="12">
        <f>SUM(I37:I39)</f>
        <v>7202</v>
      </c>
      <c r="K40" s="12">
        <f>SUM(K37:K39)</f>
        <v>6000</v>
      </c>
      <c r="L40" s="12">
        <f>SUM(L37:L39)</f>
        <v>5307</v>
      </c>
      <c r="M40" s="12">
        <f>SUM(M37:M39)</f>
        <v>5285</v>
      </c>
    </row>
    <row r="41" spans="1:2" ht="12.75">
      <c r="A41" s="25"/>
      <c r="B41" s="25"/>
    </row>
    <row r="42" spans="1:13" ht="12.75">
      <c r="A42" s="44">
        <v>350.01</v>
      </c>
      <c r="B42" s="1" t="s">
        <v>23</v>
      </c>
      <c r="G42" s="4">
        <v>4081</v>
      </c>
      <c r="I42" s="32">
        <v>4156</v>
      </c>
      <c r="K42" s="12">
        <v>4000</v>
      </c>
      <c r="L42" s="12">
        <v>4156</v>
      </c>
      <c r="M42" s="5">
        <v>4156</v>
      </c>
    </row>
    <row r="43" spans="1:13" ht="12.75">
      <c r="A43" s="45">
        <v>321.91</v>
      </c>
      <c r="B43" s="1" t="s">
        <v>24</v>
      </c>
      <c r="G43" s="4">
        <v>1450</v>
      </c>
      <c r="I43" s="32">
        <v>1450</v>
      </c>
      <c r="K43" s="12">
        <v>1450</v>
      </c>
      <c r="L43" s="12">
        <v>1450</v>
      </c>
      <c r="M43" s="5">
        <v>1450</v>
      </c>
    </row>
    <row r="44" spans="1:13" ht="12.75">
      <c r="A44" s="45">
        <v>350.04</v>
      </c>
      <c r="B44" s="1" t="s">
        <v>255</v>
      </c>
      <c r="G44" s="4">
        <v>0</v>
      </c>
      <c r="I44" s="12">
        <v>0</v>
      </c>
      <c r="K44" s="5">
        <v>0</v>
      </c>
      <c r="L44" s="5">
        <v>0</v>
      </c>
      <c r="M44" s="5">
        <v>0</v>
      </c>
    </row>
    <row r="45" spans="1:13" ht="12.75">
      <c r="A45" s="46" t="s">
        <v>329</v>
      </c>
      <c r="B45" s="1" t="s">
        <v>25</v>
      </c>
      <c r="C45" s="1"/>
      <c r="D45" s="1"/>
      <c r="G45" s="4">
        <v>17365</v>
      </c>
      <c r="H45" s="4"/>
      <c r="I45" s="4">
        <v>18625</v>
      </c>
      <c r="J45" s="5"/>
      <c r="K45" s="5">
        <v>17365</v>
      </c>
      <c r="L45" s="5">
        <v>17365</v>
      </c>
      <c r="M45" s="35">
        <v>17365</v>
      </c>
    </row>
    <row r="46" spans="1:13" ht="12.75">
      <c r="A46" s="46" t="s">
        <v>329</v>
      </c>
      <c r="B46" s="1" t="s">
        <v>254</v>
      </c>
      <c r="C46" s="1"/>
      <c r="D46" s="1"/>
      <c r="G46" s="4">
        <v>0</v>
      </c>
      <c r="H46" s="4"/>
      <c r="I46" s="4">
        <v>0</v>
      </c>
      <c r="J46" s="5"/>
      <c r="K46" s="5">
        <v>500</v>
      </c>
      <c r="L46" s="5">
        <v>0</v>
      </c>
      <c r="M46" s="5">
        <v>0</v>
      </c>
    </row>
    <row r="47" spans="1:13" ht="12.75">
      <c r="A47" s="46" t="s">
        <v>329</v>
      </c>
      <c r="B47" s="1" t="s">
        <v>26</v>
      </c>
      <c r="C47" s="1"/>
      <c r="D47" s="1"/>
      <c r="G47" s="4">
        <v>0</v>
      </c>
      <c r="H47" s="4"/>
      <c r="I47" s="4">
        <v>40089</v>
      </c>
      <c r="J47" s="5"/>
      <c r="K47" s="5">
        <v>0</v>
      </c>
      <c r="L47" s="20">
        <v>40000</v>
      </c>
      <c r="M47" s="5">
        <v>40000</v>
      </c>
    </row>
    <row r="48" spans="1:13" ht="12.75">
      <c r="A48" s="1"/>
      <c r="B48" s="1" t="s">
        <v>27</v>
      </c>
      <c r="C48" s="1"/>
      <c r="D48" s="1"/>
      <c r="G48" s="4">
        <f>SUM(G42:G47)</f>
        <v>22896</v>
      </c>
      <c r="H48" s="4"/>
      <c r="I48" s="4">
        <f>SUM(I45:I47)</f>
        <v>58714</v>
      </c>
      <c r="J48" s="5"/>
      <c r="K48" s="5">
        <f>SUM(K42:K47)</f>
        <v>23315</v>
      </c>
      <c r="L48" s="5">
        <f>SUM(L42:L47)</f>
        <v>62971</v>
      </c>
      <c r="M48" s="5">
        <f>SUM(M42:M47)</f>
        <v>62971</v>
      </c>
    </row>
    <row r="49" spans="1:12" ht="12.75">
      <c r="A49" s="1"/>
      <c r="B49" s="1"/>
      <c r="C49" s="1"/>
      <c r="D49" s="1"/>
      <c r="G49" s="4"/>
      <c r="H49" s="4"/>
      <c r="I49" s="4"/>
      <c r="J49" s="5"/>
      <c r="K49" s="5"/>
      <c r="L49" s="5"/>
    </row>
    <row r="50" spans="1:13" ht="12.75">
      <c r="A50" s="19" t="s">
        <v>237</v>
      </c>
      <c r="B50" s="1" t="s">
        <v>28</v>
      </c>
      <c r="G50" s="26">
        <v>0</v>
      </c>
      <c r="H50" s="2"/>
      <c r="I50" s="27">
        <v>0</v>
      </c>
      <c r="J50" s="2"/>
      <c r="K50" s="29">
        <v>0</v>
      </c>
      <c r="L50" s="29">
        <v>0</v>
      </c>
      <c r="M50" s="32">
        <v>0</v>
      </c>
    </row>
    <row r="51" spans="1:13" ht="12.75">
      <c r="A51" s="19" t="s">
        <v>330</v>
      </c>
      <c r="B51" s="1" t="s">
        <v>29</v>
      </c>
      <c r="C51" s="1"/>
      <c r="D51" s="1"/>
      <c r="G51" s="4">
        <v>320</v>
      </c>
      <c r="H51" s="4"/>
      <c r="I51" s="4">
        <v>200</v>
      </c>
      <c r="J51" s="5"/>
      <c r="K51" s="5">
        <v>1000</v>
      </c>
      <c r="L51" s="5">
        <v>200</v>
      </c>
      <c r="M51" s="35">
        <v>500</v>
      </c>
    </row>
    <row r="52" spans="1:13" ht="12.75">
      <c r="A52" s="19" t="s">
        <v>331</v>
      </c>
      <c r="B52" s="1" t="s">
        <v>30</v>
      </c>
      <c r="C52" s="1"/>
      <c r="D52" s="1"/>
      <c r="G52" s="4">
        <v>1500</v>
      </c>
      <c r="H52" s="4"/>
      <c r="I52" s="4">
        <v>3000</v>
      </c>
      <c r="J52" s="5"/>
      <c r="K52" s="5">
        <v>2000</v>
      </c>
      <c r="L52" s="5">
        <v>1000</v>
      </c>
      <c r="M52" s="35">
        <v>1000</v>
      </c>
    </row>
    <row r="53" spans="1:13" ht="12.75">
      <c r="A53" s="19" t="s">
        <v>332</v>
      </c>
      <c r="B53" s="1" t="s">
        <v>31</v>
      </c>
      <c r="C53" s="1"/>
      <c r="D53" s="1"/>
      <c r="G53" s="4">
        <v>8682</v>
      </c>
      <c r="H53" s="4">
        <v>0</v>
      </c>
      <c r="I53" s="4">
        <v>9167</v>
      </c>
      <c r="J53" s="5">
        <v>0</v>
      </c>
      <c r="K53" s="5">
        <v>11000</v>
      </c>
      <c r="L53" s="5">
        <v>4000</v>
      </c>
      <c r="M53" s="35">
        <v>4000</v>
      </c>
    </row>
    <row r="54" spans="1:13" ht="12.75">
      <c r="A54" s="19" t="s">
        <v>333</v>
      </c>
      <c r="B54" s="1" t="s">
        <v>32</v>
      </c>
      <c r="C54" s="1"/>
      <c r="D54" s="1"/>
      <c r="G54" s="4">
        <v>21476</v>
      </c>
      <c r="H54" s="4">
        <v>0</v>
      </c>
      <c r="I54" s="4">
        <v>23081</v>
      </c>
      <c r="J54" s="5">
        <v>0</v>
      </c>
      <c r="K54" s="5">
        <v>25000</v>
      </c>
      <c r="L54" s="5">
        <v>10000</v>
      </c>
      <c r="M54" s="35">
        <v>9000</v>
      </c>
    </row>
    <row r="55" spans="1:13" ht="12.75">
      <c r="A55" s="19" t="s">
        <v>334</v>
      </c>
      <c r="B55" s="1" t="s">
        <v>33</v>
      </c>
      <c r="C55" s="1"/>
      <c r="D55" s="1"/>
      <c r="G55" s="4">
        <v>552</v>
      </c>
      <c r="H55" s="4">
        <v>0</v>
      </c>
      <c r="I55" s="4">
        <v>100</v>
      </c>
      <c r="J55" s="5">
        <v>0</v>
      </c>
      <c r="K55" s="5">
        <v>500</v>
      </c>
      <c r="L55" s="20">
        <v>0</v>
      </c>
      <c r="M55" s="35">
        <v>0</v>
      </c>
    </row>
    <row r="56" spans="1:13" ht="12.75">
      <c r="A56" s="19" t="s">
        <v>335</v>
      </c>
      <c r="B56" s="1" t="s">
        <v>34</v>
      </c>
      <c r="C56" s="1"/>
      <c r="D56" s="1"/>
      <c r="G56" s="4">
        <v>100</v>
      </c>
      <c r="H56" s="4">
        <v>0</v>
      </c>
      <c r="I56" s="4">
        <v>50</v>
      </c>
      <c r="J56" s="5">
        <v>0</v>
      </c>
      <c r="K56" s="5">
        <v>0</v>
      </c>
      <c r="L56" s="20">
        <v>400</v>
      </c>
      <c r="M56" s="35">
        <v>350</v>
      </c>
    </row>
    <row r="57" spans="1:13" ht="12.75">
      <c r="A57" s="19" t="s">
        <v>320</v>
      </c>
      <c r="B57" s="1" t="s">
        <v>35</v>
      </c>
      <c r="C57" s="1"/>
      <c r="D57" s="1"/>
      <c r="G57" s="4">
        <v>145</v>
      </c>
      <c r="H57" s="4">
        <v>0</v>
      </c>
      <c r="I57" s="4">
        <v>225</v>
      </c>
      <c r="J57" s="5">
        <v>0</v>
      </c>
      <c r="K57" s="5">
        <v>500</v>
      </c>
      <c r="L57" s="20">
        <v>45</v>
      </c>
      <c r="M57" s="35">
        <v>100</v>
      </c>
    </row>
    <row r="58" spans="1:13" ht="12.75">
      <c r="A58" s="1"/>
      <c r="B58" s="1" t="s">
        <v>36</v>
      </c>
      <c r="C58" s="1"/>
      <c r="D58" s="1"/>
      <c r="G58" s="4">
        <f>SUM(G50:G57)</f>
        <v>32775</v>
      </c>
      <c r="H58" s="4"/>
      <c r="I58" s="4">
        <f>SUM(I50:I57)</f>
        <v>35823</v>
      </c>
      <c r="J58" s="5"/>
      <c r="K58" s="5">
        <f>SUM(K50:K57)</f>
        <v>40000</v>
      </c>
      <c r="L58" s="5">
        <f>SUM(L50:L57)</f>
        <v>15645</v>
      </c>
      <c r="M58" s="32">
        <f>SUM(M50:M57)</f>
        <v>14950</v>
      </c>
    </row>
    <row r="59" spans="1:12" ht="12.75">
      <c r="A59" s="1"/>
      <c r="B59" s="1"/>
      <c r="C59" s="1"/>
      <c r="D59" s="1"/>
      <c r="G59" s="4"/>
      <c r="H59" s="4"/>
      <c r="I59" s="4"/>
      <c r="J59" s="5"/>
      <c r="K59" s="5"/>
      <c r="L59" s="5"/>
    </row>
    <row r="60" spans="1:12" ht="12.75">
      <c r="A60" s="1"/>
      <c r="B60" s="1"/>
      <c r="C60" s="1"/>
      <c r="D60" s="1"/>
      <c r="G60" s="4"/>
      <c r="H60" s="4"/>
      <c r="I60" s="4"/>
      <c r="J60" s="5"/>
      <c r="K60" s="5"/>
      <c r="L60" s="5"/>
    </row>
    <row r="61" spans="1:13" ht="12.75">
      <c r="A61" s="1" t="s">
        <v>313</v>
      </c>
      <c r="B61" s="1" t="s">
        <v>37</v>
      </c>
      <c r="C61" s="1"/>
      <c r="D61" s="1"/>
      <c r="G61" s="4">
        <v>1335</v>
      </c>
      <c r="H61" s="4"/>
      <c r="I61" s="4">
        <v>1737</v>
      </c>
      <c r="J61" s="5"/>
      <c r="K61" s="5">
        <v>1500</v>
      </c>
      <c r="L61" s="5">
        <v>1500</v>
      </c>
      <c r="M61" s="5">
        <v>1500</v>
      </c>
    </row>
    <row r="62" spans="1:13" ht="12.75">
      <c r="A62" s="19" t="s">
        <v>313</v>
      </c>
      <c r="B62" s="1" t="s">
        <v>38</v>
      </c>
      <c r="C62" s="1"/>
      <c r="D62" s="1"/>
      <c r="G62" s="6">
        <v>40</v>
      </c>
      <c r="H62" s="6"/>
      <c r="I62" s="6">
        <v>120</v>
      </c>
      <c r="J62" s="6"/>
      <c r="K62" s="6">
        <v>100</v>
      </c>
      <c r="L62" s="6">
        <v>50</v>
      </c>
      <c r="M62" s="17">
        <v>50</v>
      </c>
    </row>
    <row r="63" spans="1:13" ht="12.75">
      <c r="A63" s="19" t="s">
        <v>320</v>
      </c>
      <c r="B63" s="1" t="s">
        <v>39</v>
      </c>
      <c r="C63" s="1"/>
      <c r="D63" s="1"/>
      <c r="G63" s="4">
        <v>0</v>
      </c>
      <c r="H63" s="4"/>
      <c r="I63" s="4">
        <v>0</v>
      </c>
      <c r="J63" s="4">
        <f>ROUND(SUM(J45:J62),5)</f>
        <v>0</v>
      </c>
      <c r="K63" s="4">
        <v>0</v>
      </c>
      <c r="L63" s="4">
        <v>0</v>
      </c>
      <c r="M63" s="4">
        <v>0</v>
      </c>
    </row>
    <row r="64" spans="1:13" ht="12.75">
      <c r="A64" s="19" t="s">
        <v>320</v>
      </c>
      <c r="B64" s="1" t="s">
        <v>40</v>
      </c>
      <c r="C64" s="1"/>
      <c r="D64" s="1"/>
      <c r="G64" s="4">
        <v>0</v>
      </c>
      <c r="H64" s="4"/>
      <c r="I64" s="4">
        <v>0</v>
      </c>
      <c r="J64" s="5"/>
      <c r="K64" s="5">
        <v>0</v>
      </c>
      <c r="L64" s="5">
        <v>0</v>
      </c>
      <c r="M64" s="5">
        <v>0</v>
      </c>
    </row>
    <row r="65" spans="1:13" ht="12.75">
      <c r="A65" s="19" t="s">
        <v>238</v>
      </c>
      <c r="B65" s="1" t="s">
        <v>259</v>
      </c>
      <c r="C65" s="1"/>
      <c r="D65" s="1"/>
      <c r="G65" s="4">
        <v>0</v>
      </c>
      <c r="H65" s="4"/>
      <c r="I65" s="4">
        <v>0</v>
      </c>
      <c r="J65" s="5"/>
      <c r="K65" s="5">
        <v>0</v>
      </c>
      <c r="L65" s="20">
        <v>8097</v>
      </c>
      <c r="M65" s="20">
        <v>8100</v>
      </c>
    </row>
    <row r="66" spans="1:13" ht="12.75">
      <c r="A66" s="1"/>
      <c r="B66" s="1" t="s">
        <v>41</v>
      </c>
      <c r="C66" s="1"/>
      <c r="D66" s="1"/>
      <c r="G66" s="4">
        <f>SUM(G61:G65)</f>
        <v>1375</v>
      </c>
      <c r="H66" s="4"/>
      <c r="I66" s="4">
        <f>SUM(I61:I65)</f>
        <v>1857</v>
      </c>
      <c r="J66" s="5"/>
      <c r="K66" s="5">
        <f>SUM(K61:K65)</f>
        <v>1600</v>
      </c>
      <c r="L66" s="5">
        <f>SUM(L61:L65)</f>
        <v>9647</v>
      </c>
      <c r="M66" s="12">
        <f>SUM(M61:M65)</f>
        <v>9650</v>
      </c>
    </row>
    <row r="67" spans="1:12" ht="12.75">
      <c r="A67" s="1"/>
      <c r="B67" s="1"/>
      <c r="C67" s="1"/>
      <c r="D67" s="1"/>
      <c r="G67" s="4"/>
      <c r="H67" s="4"/>
      <c r="I67" s="4"/>
      <c r="J67" s="5"/>
      <c r="K67" s="5"/>
      <c r="L67" s="5"/>
    </row>
    <row r="68" spans="1:13" ht="12.75">
      <c r="A68" s="1" t="s">
        <v>345</v>
      </c>
      <c r="B68" s="1" t="s">
        <v>42</v>
      </c>
      <c r="C68" s="1"/>
      <c r="D68" s="1"/>
      <c r="G68" s="4">
        <v>1250</v>
      </c>
      <c r="H68" s="4"/>
      <c r="I68" s="4">
        <v>622</v>
      </c>
      <c r="J68" s="5"/>
      <c r="K68" s="5">
        <v>750</v>
      </c>
      <c r="L68" s="5">
        <v>1300</v>
      </c>
      <c r="M68" s="5">
        <v>1000</v>
      </c>
    </row>
    <row r="69" spans="1:13" ht="12.75">
      <c r="A69" s="19" t="s">
        <v>336</v>
      </c>
      <c r="B69" s="1" t="s">
        <v>43</v>
      </c>
      <c r="C69" s="1"/>
      <c r="D69" s="1"/>
      <c r="G69" s="6">
        <v>4000</v>
      </c>
      <c r="H69" s="6"/>
      <c r="I69" s="6">
        <v>5710</v>
      </c>
      <c r="J69" s="6"/>
      <c r="K69" s="6">
        <v>5700</v>
      </c>
      <c r="L69" s="6">
        <v>5710</v>
      </c>
      <c r="M69" s="17">
        <v>5710</v>
      </c>
    </row>
    <row r="70" spans="1:13" ht="12.75">
      <c r="A70" s="1"/>
      <c r="B70" s="1" t="s">
        <v>44</v>
      </c>
      <c r="C70" s="1"/>
      <c r="D70" s="1"/>
      <c r="G70" s="6">
        <f>SUM(G68:G69)</f>
        <v>5250</v>
      </c>
      <c r="H70" s="6"/>
      <c r="I70" s="6">
        <f>SUM(I68:I69)</f>
        <v>6332</v>
      </c>
      <c r="J70" s="6"/>
      <c r="K70" s="6">
        <f>SUM(K68:K69)</f>
        <v>6450</v>
      </c>
      <c r="L70" s="6">
        <f>SUM(L68:L69)</f>
        <v>7010</v>
      </c>
      <c r="M70" s="12">
        <f>SUM(M68:M69)</f>
        <v>6710</v>
      </c>
    </row>
    <row r="71" spans="1:12" ht="12.75">
      <c r="A71" s="1"/>
      <c r="B71" s="1"/>
      <c r="C71" s="1"/>
      <c r="D71" s="1"/>
      <c r="G71" s="6"/>
      <c r="H71" s="6"/>
      <c r="I71" s="6"/>
      <c r="J71" s="6"/>
      <c r="K71" s="6"/>
      <c r="L71" s="6"/>
    </row>
    <row r="72" spans="1:12" ht="12.75">
      <c r="A72" s="1"/>
      <c r="B72" s="1"/>
      <c r="C72" s="1"/>
      <c r="D72" s="1"/>
      <c r="G72" s="4"/>
      <c r="H72" s="4"/>
      <c r="I72" s="4"/>
      <c r="J72" s="5"/>
      <c r="K72" s="5"/>
      <c r="L72" s="5"/>
    </row>
    <row r="73" spans="1:13" ht="12.75">
      <c r="A73" s="19" t="s">
        <v>321</v>
      </c>
      <c r="B73" s="1" t="s">
        <v>236</v>
      </c>
      <c r="D73" s="1"/>
      <c r="G73" s="4">
        <v>85</v>
      </c>
      <c r="H73" s="4"/>
      <c r="I73" s="4">
        <v>150</v>
      </c>
      <c r="J73" s="5"/>
      <c r="K73" s="5">
        <v>150</v>
      </c>
      <c r="L73" s="5">
        <v>300</v>
      </c>
      <c r="M73" s="5">
        <v>300</v>
      </c>
    </row>
    <row r="74" spans="1:13" ht="12.75">
      <c r="A74" s="19" t="s">
        <v>339</v>
      </c>
      <c r="B74" s="1" t="s">
        <v>53</v>
      </c>
      <c r="C74" s="1"/>
      <c r="D74" s="1"/>
      <c r="G74" s="26">
        <v>0</v>
      </c>
      <c r="H74" s="2"/>
      <c r="I74" s="27">
        <v>0</v>
      </c>
      <c r="J74" s="2"/>
      <c r="K74" s="27">
        <v>5000</v>
      </c>
      <c r="L74" s="27">
        <v>0</v>
      </c>
      <c r="M74" s="27">
        <v>0</v>
      </c>
    </row>
    <row r="75" spans="1:13" ht="12.75">
      <c r="A75" s="19" t="s">
        <v>321</v>
      </c>
      <c r="B75" s="1" t="s">
        <v>54</v>
      </c>
      <c r="C75" s="1"/>
      <c r="D75" s="1"/>
      <c r="G75" s="4">
        <v>2700</v>
      </c>
      <c r="H75" s="4"/>
      <c r="I75" s="4">
        <v>2325</v>
      </c>
      <c r="J75" s="5"/>
      <c r="K75" s="5">
        <v>2000</v>
      </c>
      <c r="L75" s="5">
        <v>1275</v>
      </c>
      <c r="M75" s="5">
        <v>1275</v>
      </c>
    </row>
    <row r="76" spans="1:13" ht="12.75">
      <c r="A76" s="19" t="s">
        <v>337</v>
      </c>
      <c r="B76" s="1" t="s">
        <v>55</v>
      </c>
      <c r="C76" s="1"/>
      <c r="D76" s="1"/>
      <c r="G76" s="4">
        <v>26250</v>
      </c>
      <c r="H76" s="4"/>
      <c r="I76" s="4">
        <v>31976</v>
      </c>
      <c r="J76" s="5"/>
      <c r="K76" s="5">
        <v>20000</v>
      </c>
      <c r="L76" s="20">
        <v>31286.23</v>
      </c>
      <c r="M76" s="20">
        <v>30000</v>
      </c>
    </row>
    <row r="77" spans="1:13" ht="12.75">
      <c r="A77" s="19" t="s">
        <v>340</v>
      </c>
      <c r="B77" s="1" t="s">
        <v>56</v>
      </c>
      <c r="C77" s="1"/>
      <c r="D77" s="1"/>
      <c r="G77" s="4">
        <v>32579</v>
      </c>
      <c r="H77" s="4">
        <v>0</v>
      </c>
      <c r="I77" s="4">
        <v>41012</v>
      </c>
      <c r="J77" s="5">
        <v>0</v>
      </c>
      <c r="K77" s="5">
        <v>30000</v>
      </c>
      <c r="L77" s="20">
        <v>36971.7</v>
      </c>
      <c r="M77" s="20">
        <v>30000</v>
      </c>
    </row>
    <row r="78" spans="1:13" ht="12.75">
      <c r="A78" s="19" t="s">
        <v>341</v>
      </c>
      <c r="B78" s="1" t="s">
        <v>57</v>
      </c>
      <c r="C78" s="1"/>
      <c r="D78" s="1"/>
      <c r="G78" s="4">
        <v>4626</v>
      </c>
      <c r="H78" s="4"/>
      <c r="I78" s="4">
        <v>6370</v>
      </c>
      <c r="J78" s="5">
        <v>0</v>
      </c>
      <c r="K78" s="5">
        <v>5000</v>
      </c>
      <c r="L78" s="20">
        <v>5660</v>
      </c>
      <c r="M78" s="20">
        <v>5000</v>
      </c>
    </row>
    <row r="79" spans="1:13" ht="12.75">
      <c r="A79" s="19" t="s">
        <v>342</v>
      </c>
      <c r="B79" s="1" t="s">
        <v>58</v>
      </c>
      <c r="C79" s="1"/>
      <c r="D79" s="1"/>
      <c r="G79" s="4">
        <v>46267</v>
      </c>
      <c r="H79" s="4"/>
      <c r="I79" s="4">
        <v>40741</v>
      </c>
      <c r="J79" s="5"/>
      <c r="K79" s="5">
        <v>40000</v>
      </c>
      <c r="L79" s="20">
        <v>40270</v>
      </c>
      <c r="M79" s="20">
        <v>40000</v>
      </c>
    </row>
    <row r="80" spans="1:13" ht="12.75">
      <c r="A80" s="19" t="s">
        <v>338</v>
      </c>
      <c r="B80" s="1" t="s">
        <v>59</v>
      </c>
      <c r="C80" s="1"/>
      <c r="D80" s="1"/>
      <c r="G80" s="4">
        <v>0</v>
      </c>
      <c r="H80" s="4"/>
      <c r="I80" s="4">
        <v>2.5</v>
      </c>
      <c r="J80" s="5">
        <v>0</v>
      </c>
      <c r="K80" s="5">
        <v>0</v>
      </c>
      <c r="L80" s="20">
        <v>0</v>
      </c>
      <c r="M80" s="20">
        <v>0</v>
      </c>
    </row>
    <row r="81" spans="1:13" ht="12.75">
      <c r="A81" s="19" t="s">
        <v>343</v>
      </c>
      <c r="B81" s="1" t="s">
        <v>60</v>
      </c>
      <c r="C81" s="1"/>
      <c r="D81" s="1"/>
      <c r="G81" s="4">
        <v>0</v>
      </c>
      <c r="H81" s="4"/>
      <c r="I81" s="4">
        <v>600</v>
      </c>
      <c r="J81" s="5">
        <v>0</v>
      </c>
      <c r="K81" s="5">
        <v>600</v>
      </c>
      <c r="L81" s="20">
        <v>710</v>
      </c>
      <c r="M81" s="20">
        <v>700</v>
      </c>
    </row>
    <row r="82" spans="1:13" ht="12.75">
      <c r="A82" s="19" t="s">
        <v>344</v>
      </c>
      <c r="B82" s="1" t="s">
        <v>61</v>
      </c>
      <c r="C82" s="1"/>
      <c r="D82" s="1"/>
      <c r="G82" s="6">
        <v>10375</v>
      </c>
      <c r="H82" s="6">
        <v>0</v>
      </c>
      <c r="I82" s="6">
        <v>11125</v>
      </c>
      <c r="J82" s="17">
        <v>0</v>
      </c>
      <c r="K82" s="10">
        <v>11125</v>
      </c>
      <c r="L82" s="34">
        <v>11125</v>
      </c>
      <c r="M82" s="20">
        <v>10050</v>
      </c>
    </row>
    <row r="83" spans="1:13" ht="12.75">
      <c r="A83" s="1"/>
      <c r="B83" s="1" t="s">
        <v>62</v>
      </c>
      <c r="C83" s="1"/>
      <c r="D83" s="1"/>
      <c r="G83" s="4">
        <f>SUM(G73:G82)</f>
        <v>122882</v>
      </c>
      <c r="H83" s="4">
        <f>ROUND(SUM(H73:H82),5)</f>
        <v>0</v>
      </c>
      <c r="I83" s="4">
        <f>SUM(I73:I82)</f>
        <v>134301.5</v>
      </c>
      <c r="J83" s="4">
        <f>ROUND(SUM(J73:J82),5)</f>
        <v>0</v>
      </c>
      <c r="K83" s="4">
        <f>SUM(K73:K82)</f>
        <v>113875</v>
      </c>
      <c r="L83" s="21">
        <f>SUM(L73:L82)</f>
        <v>127597.93</v>
      </c>
      <c r="M83" s="12">
        <f>SUM(M73:M82)</f>
        <v>117325</v>
      </c>
    </row>
    <row r="84" spans="1:12" ht="12.75">
      <c r="A84" s="1"/>
      <c r="B84" s="1"/>
      <c r="C84" s="1"/>
      <c r="D84" s="1"/>
      <c r="G84" s="4"/>
      <c r="H84" s="4"/>
      <c r="I84" s="4"/>
      <c r="J84" s="4"/>
      <c r="K84" s="4"/>
      <c r="L84" s="4"/>
    </row>
    <row r="85" spans="1:13" ht="12.75">
      <c r="A85" s="19" t="s">
        <v>320</v>
      </c>
      <c r="B85" s="1" t="s">
        <v>63</v>
      </c>
      <c r="C85" s="1"/>
      <c r="D85" s="1"/>
      <c r="G85" s="4">
        <v>120</v>
      </c>
      <c r="H85" s="4">
        <v>0</v>
      </c>
      <c r="I85" s="4">
        <v>160</v>
      </c>
      <c r="J85" s="5">
        <v>0</v>
      </c>
      <c r="K85" s="5">
        <v>100</v>
      </c>
      <c r="L85" s="5">
        <v>150</v>
      </c>
      <c r="M85" s="12">
        <v>100</v>
      </c>
    </row>
    <row r="86" spans="1:13" ht="12.75">
      <c r="A86" s="19" t="s">
        <v>320</v>
      </c>
      <c r="B86" s="1" t="s">
        <v>537</v>
      </c>
      <c r="C86" s="1"/>
      <c r="D86" s="1"/>
      <c r="G86" s="4">
        <v>0</v>
      </c>
      <c r="H86" s="4"/>
      <c r="I86" s="4">
        <v>0</v>
      </c>
      <c r="J86" s="5"/>
      <c r="K86" s="5">
        <v>0</v>
      </c>
      <c r="L86" s="20">
        <v>23090.04</v>
      </c>
      <c r="M86" s="57">
        <v>29410</v>
      </c>
    </row>
    <row r="87" spans="1:14" ht="12.75">
      <c r="A87" s="19" t="s">
        <v>320</v>
      </c>
      <c r="B87" s="1" t="s">
        <v>538</v>
      </c>
      <c r="C87" s="1"/>
      <c r="D87" s="1"/>
      <c r="G87" s="4">
        <v>0</v>
      </c>
      <c r="H87" s="4"/>
      <c r="I87" s="4">
        <v>0</v>
      </c>
      <c r="J87" s="5"/>
      <c r="K87" s="5">
        <v>0</v>
      </c>
      <c r="L87" s="20">
        <v>0</v>
      </c>
      <c r="M87" s="57">
        <v>8731</v>
      </c>
      <c r="N87" s="18"/>
    </row>
    <row r="88" spans="1:13" ht="12.75">
      <c r="A88" s="19" t="s">
        <v>320</v>
      </c>
      <c r="B88" s="1" t="s">
        <v>64</v>
      </c>
      <c r="C88" s="1"/>
      <c r="D88" s="1"/>
      <c r="G88" s="4">
        <v>2883</v>
      </c>
      <c r="H88" s="4">
        <v>0</v>
      </c>
      <c r="I88" s="4">
        <v>4905</v>
      </c>
      <c r="J88" s="20"/>
      <c r="K88" s="5">
        <v>3000</v>
      </c>
      <c r="L88" s="5">
        <v>3500</v>
      </c>
      <c r="M88" s="12">
        <v>3000</v>
      </c>
    </row>
    <row r="89" spans="1:13" ht="12.75">
      <c r="A89" s="1"/>
      <c r="B89" s="1" t="s">
        <v>65</v>
      </c>
      <c r="C89" s="1"/>
      <c r="D89" s="1"/>
      <c r="G89" s="4">
        <f>SUM(G85:G88)</f>
        <v>3003</v>
      </c>
      <c r="H89" s="4">
        <v>0</v>
      </c>
      <c r="I89" s="4">
        <f>SUM(I85:I88)</f>
        <v>5065</v>
      </c>
      <c r="J89" s="20"/>
      <c r="K89" s="5">
        <f>SUM(K85:K88)</f>
        <v>3100</v>
      </c>
      <c r="L89" s="5">
        <f>SUM(L85:L88)</f>
        <v>26740.04</v>
      </c>
      <c r="M89" s="12">
        <f>SUM(M85:M88)</f>
        <v>41241</v>
      </c>
    </row>
    <row r="90" spans="1:12" ht="12.75">
      <c r="A90" s="1"/>
      <c r="B90" s="1"/>
      <c r="C90" s="1"/>
      <c r="D90" s="1"/>
      <c r="G90" s="4"/>
      <c r="H90" s="4"/>
      <c r="I90" s="4"/>
      <c r="J90" s="20"/>
      <c r="K90" s="5"/>
      <c r="L90" s="5"/>
    </row>
    <row r="91" spans="1:13" ht="12.75">
      <c r="A91" s="1" t="s">
        <v>239</v>
      </c>
      <c r="B91" s="1" t="s">
        <v>240</v>
      </c>
      <c r="C91" s="1"/>
      <c r="D91" s="1"/>
      <c r="G91" s="4">
        <v>0</v>
      </c>
      <c r="H91" s="4"/>
      <c r="I91" s="4">
        <v>0</v>
      </c>
      <c r="J91" s="20"/>
      <c r="K91" s="5">
        <v>219099</v>
      </c>
      <c r="L91" s="5">
        <v>0</v>
      </c>
      <c r="M91" s="5">
        <v>167500</v>
      </c>
    </row>
    <row r="92" spans="1:12" ht="12.75">
      <c r="A92" s="1"/>
      <c r="B92" s="1"/>
      <c r="C92" s="1"/>
      <c r="D92" s="1"/>
      <c r="G92" s="4"/>
      <c r="H92" s="4"/>
      <c r="I92" s="4"/>
      <c r="J92" s="20"/>
      <c r="K92" s="5"/>
      <c r="L92" s="5"/>
    </row>
    <row r="93" spans="1:13" ht="12.75">
      <c r="A93" s="1"/>
      <c r="B93" s="19" t="s">
        <v>67</v>
      </c>
      <c r="C93" s="19"/>
      <c r="D93" s="19"/>
      <c r="E93" s="18"/>
      <c r="F93" s="18"/>
      <c r="G93" s="21">
        <f>SUM(G91+G89+G83+G70+G66+G58+G48+G40+G35+G30+G17+G10)</f>
        <v>2951105.85</v>
      </c>
      <c r="H93" s="21"/>
      <c r="I93" s="21">
        <f>SUM(I91+I89+I83+I70+I66+I58+I48+I40+I35+I30+I17+I10)</f>
        <v>3033582.81</v>
      </c>
      <c r="J93" s="20"/>
      <c r="K93" s="21">
        <f>SUM(K91+K89+K83+K70+K66+K58+K48+K40+K35+K30+K17+K10)</f>
        <v>3312162</v>
      </c>
      <c r="L93" s="21">
        <f>SUM(L91+L89+L83+L70+L66+L58+L48+L40+L35+L30+L17+L10)</f>
        <v>3303706.49</v>
      </c>
      <c r="M93" s="21">
        <f>SUM(M91+M89+M83+M70+M66+M58+M48+M40+M35+M30+M17+M10)</f>
        <v>3600954</v>
      </c>
    </row>
    <row r="94" spans="1:12" ht="12.75">
      <c r="A94" s="1"/>
      <c r="B94" s="19"/>
      <c r="C94" s="19"/>
      <c r="D94" s="19"/>
      <c r="E94" s="18"/>
      <c r="F94" s="18"/>
      <c r="G94" s="37"/>
      <c r="H94" s="21"/>
      <c r="I94" s="37"/>
      <c r="J94" s="20"/>
      <c r="K94" s="37"/>
      <c r="L94" s="37"/>
    </row>
    <row r="95" spans="1:12" ht="12.75">
      <c r="A95" s="1"/>
      <c r="B95" s="1"/>
      <c r="C95" s="1"/>
      <c r="D95" s="1"/>
      <c r="G95" s="4"/>
      <c r="H95" s="4"/>
      <c r="I95" s="4"/>
      <c r="J95" s="20"/>
      <c r="K95" s="5"/>
      <c r="L95" s="5"/>
    </row>
    <row r="96" spans="1:12" ht="12.75">
      <c r="A96" s="1"/>
      <c r="B96" s="1" t="s">
        <v>68</v>
      </c>
      <c r="C96" s="1"/>
      <c r="D96" s="1"/>
      <c r="G96" s="4"/>
      <c r="H96" s="4"/>
      <c r="I96" s="4"/>
      <c r="J96" s="20"/>
      <c r="K96" s="5"/>
      <c r="L96" s="5"/>
    </row>
    <row r="97" spans="1:12" ht="12.75">
      <c r="A97" s="1"/>
      <c r="B97" s="1"/>
      <c r="C97" s="1"/>
      <c r="D97" s="1"/>
      <c r="G97" s="6"/>
      <c r="H97" s="6"/>
      <c r="I97" s="6"/>
      <c r="J97" s="6"/>
      <c r="K97" s="10"/>
      <c r="L97" s="10"/>
    </row>
    <row r="98" spans="1:13" ht="12.75">
      <c r="A98" s="1" t="s">
        <v>346</v>
      </c>
      <c r="B98" s="1" t="s">
        <v>69</v>
      </c>
      <c r="C98" s="1"/>
      <c r="D98" s="1"/>
      <c r="G98" s="4">
        <v>2400</v>
      </c>
      <c r="H98" s="4">
        <f>ROUND(SUM(H85:H97),5)</f>
        <v>0</v>
      </c>
      <c r="I98" s="4">
        <v>2400</v>
      </c>
      <c r="J98" s="4">
        <f>ROUND(SUM(J85:J97),5)</f>
        <v>0</v>
      </c>
      <c r="K98" s="4">
        <v>2400</v>
      </c>
      <c r="L98" s="4">
        <v>2400</v>
      </c>
      <c r="M98" s="4">
        <v>2400</v>
      </c>
    </row>
    <row r="99" spans="1:13" ht="12.75">
      <c r="A99" s="19" t="s">
        <v>359</v>
      </c>
      <c r="B99" s="1" t="s">
        <v>70</v>
      </c>
      <c r="C99" s="1"/>
      <c r="D99" s="1"/>
      <c r="G99" s="4">
        <f>SUM(G98)*(7.65%)</f>
        <v>183.6</v>
      </c>
      <c r="H99" s="21">
        <v>0</v>
      </c>
      <c r="I99" s="21">
        <f>SUM(I98*7.65%)</f>
        <v>183.6</v>
      </c>
      <c r="J99" s="5">
        <v>0</v>
      </c>
      <c r="K99" s="21">
        <f>SUM(K98*7.65%)</f>
        <v>183.6</v>
      </c>
      <c r="L99" s="21">
        <f>SUM(L98*7.65%)</f>
        <v>183.6</v>
      </c>
      <c r="M99" s="21">
        <f>SUM(M98*7.65%)</f>
        <v>183.6</v>
      </c>
    </row>
    <row r="100" spans="1:13" ht="12.75">
      <c r="A100" s="19" t="s">
        <v>347</v>
      </c>
      <c r="B100" s="1" t="s">
        <v>71</v>
      </c>
      <c r="C100" s="1"/>
      <c r="D100" s="1"/>
      <c r="G100" s="4">
        <v>13920</v>
      </c>
      <c r="H100" s="4">
        <v>0</v>
      </c>
      <c r="I100" s="4">
        <v>13920</v>
      </c>
      <c r="J100" s="5">
        <v>0</v>
      </c>
      <c r="K100" s="5">
        <v>13920</v>
      </c>
      <c r="L100" s="5">
        <v>13920</v>
      </c>
      <c r="M100" s="5">
        <v>13920</v>
      </c>
    </row>
    <row r="101" spans="1:13" ht="12.75">
      <c r="A101" s="19" t="s">
        <v>360</v>
      </c>
      <c r="B101" s="1" t="s">
        <v>72</v>
      </c>
      <c r="C101" s="1"/>
      <c r="D101" s="1"/>
      <c r="G101" s="4">
        <f>SUM(G100)*(7.65%)</f>
        <v>1064.8799999999999</v>
      </c>
      <c r="H101" s="4">
        <v>0</v>
      </c>
      <c r="I101" s="21">
        <f>SUM(I100*7.65%)</f>
        <v>1064.8799999999999</v>
      </c>
      <c r="J101" s="5">
        <v>0</v>
      </c>
      <c r="K101" s="21">
        <f>SUM(K100*7.65%)</f>
        <v>1064.8799999999999</v>
      </c>
      <c r="L101" s="21">
        <f>SUM(L100*7.65%)</f>
        <v>1064.8799999999999</v>
      </c>
      <c r="M101" s="21">
        <f>SUM(M100*7.65%)</f>
        <v>1064.8799999999999</v>
      </c>
    </row>
    <row r="102" spans="1:13" ht="12.75">
      <c r="A102" s="19" t="s">
        <v>351</v>
      </c>
      <c r="B102" s="1" t="s">
        <v>73</v>
      </c>
      <c r="C102" s="1"/>
      <c r="D102" s="1"/>
      <c r="G102" s="4">
        <v>2123</v>
      </c>
      <c r="H102" s="4">
        <v>0</v>
      </c>
      <c r="I102" s="4">
        <v>2103</v>
      </c>
      <c r="J102" s="5">
        <v>0</v>
      </c>
      <c r="K102" s="5">
        <v>2200</v>
      </c>
      <c r="L102" s="5">
        <v>2200</v>
      </c>
      <c r="M102" s="5">
        <v>2000</v>
      </c>
    </row>
    <row r="103" spans="1:13" ht="12.75">
      <c r="A103" s="19" t="s">
        <v>520</v>
      </c>
      <c r="B103" s="1" t="s">
        <v>306</v>
      </c>
      <c r="C103" s="1"/>
      <c r="D103" s="1"/>
      <c r="G103" s="4">
        <v>0</v>
      </c>
      <c r="H103" s="4"/>
      <c r="I103" s="4">
        <v>0</v>
      </c>
      <c r="J103" s="5"/>
      <c r="K103" s="5">
        <v>0</v>
      </c>
      <c r="L103" s="5">
        <v>0</v>
      </c>
      <c r="M103" s="5">
        <v>6900</v>
      </c>
    </row>
    <row r="104" spans="1:13" ht="12.75">
      <c r="A104" s="19" t="s">
        <v>348</v>
      </c>
      <c r="B104" s="1" t="s">
        <v>271</v>
      </c>
      <c r="C104" s="1"/>
      <c r="D104" s="1"/>
      <c r="G104" s="4">
        <v>1609</v>
      </c>
      <c r="H104" s="4"/>
      <c r="I104" s="4">
        <v>3015</v>
      </c>
      <c r="J104" s="5"/>
      <c r="K104" s="5">
        <v>3000</v>
      </c>
      <c r="L104" s="5">
        <v>3000</v>
      </c>
      <c r="M104" s="21">
        <v>3000</v>
      </c>
    </row>
    <row r="105" spans="1:13" ht="12.75">
      <c r="A105" s="19" t="s">
        <v>349</v>
      </c>
      <c r="B105" s="1" t="s">
        <v>256</v>
      </c>
      <c r="C105" s="1"/>
      <c r="D105" s="1"/>
      <c r="G105" s="4">
        <v>2803</v>
      </c>
      <c r="H105" s="4"/>
      <c r="I105" s="4">
        <v>5000</v>
      </c>
      <c r="J105" s="5"/>
      <c r="K105" s="5">
        <v>7500</v>
      </c>
      <c r="L105" s="5">
        <v>7500</v>
      </c>
      <c r="M105" s="5">
        <v>10000</v>
      </c>
    </row>
    <row r="106" spans="1:13" ht="12.75">
      <c r="A106" s="19" t="s">
        <v>350</v>
      </c>
      <c r="B106" s="1" t="s">
        <v>247</v>
      </c>
      <c r="C106" s="1"/>
      <c r="D106" s="1"/>
      <c r="G106" s="4">
        <v>0</v>
      </c>
      <c r="H106" s="4"/>
      <c r="I106" s="4">
        <v>0</v>
      </c>
      <c r="J106" s="5"/>
      <c r="K106" s="5">
        <v>6000</v>
      </c>
      <c r="L106" s="5">
        <v>5884</v>
      </c>
      <c r="M106" s="21">
        <v>0</v>
      </c>
    </row>
    <row r="107" spans="1:13" ht="12.75">
      <c r="A107" s="1"/>
      <c r="B107" s="1" t="s">
        <v>74</v>
      </c>
      <c r="C107" s="1"/>
      <c r="D107" s="1"/>
      <c r="G107" s="4">
        <f>SUM(G98:G106)</f>
        <v>24103.48</v>
      </c>
      <c r="H107" s="4"/>
      <c r="I107" s="4">
        <f>SUM(I98:I106)</f>
        <v>27686.48</v>
      </c>
      <c r="J107" s="5"/>
      <c r="K107" s="5">
        <f>SUM(K98:K106)</f>
        <v>36268.479999999996</v>
      </c>
      <c r="L107" s="5">
        <f>SUM(L98:L106)</f>
        <v>36152.479999999996</v>
      </c>
      <c r="M107" s="12">
        <f>SUM(M98:M106)</f>
        <v>39468.479999999996</v>
      </c>
    </row>
    <row r="108" spans="1:12" ht="12.75">
      <c r="A108" s="1"/>
      <c r="B108" s="1"/>
      <c r="C108" s="1"/>
      <c r="D108" s="1"/>
      <c r="G108" s="4"/>
      <c r="H108" s="4"/>
      <c r="I108" s="4"/>
      <c r="J108" s="5"/>
      <c r="K108" s="5"/>
      <c r="L108" s="5"/>
    </row>
    <row r="109" spans="1:13" ht="12.75">
      <c r="A109" s="30">
        <v>400.03</v>
      </c>
      <c r="B109" s="1" t="s">
        <v>75</v>
      </c>
      <c r="G109" s="4">
        <v>56129</v>
      </c>
      <c r="H109" s="4"/>
      <c r="I109" s="4">
        <v>56129</v>
      </c>
      <c r="J109" s="5">
        <v>0</v>
      </c>
      <c r="K109" s="5">
        <v>80000</v>
      </c>
      <c r="L109" s="20">
        <v>91407.17</v>
      </c>
      <c r="M109" s="5">
        <v>78000</v>
      </c>
    </row>
    <row r="110" spans="1:13" ht="12.75">
      <c r="A110" s="19" t="s">
        <v>352</v>
      </c>
      <c r="B110" s="1" t="s">
        <v>77</v>
      </c>
      <c r="C110" s="1"/>
      <c r="D110" s="1"/>
      <c r="G110" s="4">
        <v>0</v>
      </c>
      <c r="H110" s="4"/>
      <c r="I110" s="4">
        <v>0</v>
      </c>
      <c r="J110" s="4"/>
      <c r="K110" s="4">
        <v>0</v>
      </c>
      <c r="L110" s="21">
        <v>0</v>
      </c>
      <c r="M110" s="5">
        <v>0</v>
      </c>
    </row>
    <row r="111" spans="1:13" ht="12.75">
      <c r="A111" s="19" t="s">
        <v>353</v>
      </c>
      <c r="B111" s="1" t="s">
        <v>79</v>
      </c>
      <c r="C111" s="1"/>
      <c r="D111" s="1"/>
      <c r="G111" s="4">
        <v>1572</v>
      </c>
      <c r="H111" s="4"/>
      <c r="I111" s="21">
        <v>1619.4</v>
      </c>
      <c r="J111" s="5">
        <v>0</v>
      </c>
      <c r="K111" s="5">
        <v>2000</v>
      </c>
      <c r="L111" s="20">
        <v>1619.4</v>
      </c>
      <c r="M111" s="5">
        <v>2163.6</v>
      </c>
    </row>
    <row r="112" spans="1:13" ht="12.75">
      <c r="A112" s="19" t="s">
        <v>354</v>
      </c>
      <c r="B112" s="1" t="s">
        <v>76</v>
      </c>
      <c r="C112" s="1"/>
      <c r="D112" s="1"/>
      <c r="G112" s="4">
        <f>SUM(G109:G111)*(7.65%)</f>
        <v>4414.1265</v>
      </c>
      <c r="H112" s="4"/>
      <c r="I112" s="4">
        <f>SUM(I109:I111)*(7.65%)</f>
        <v>4417.7526</v>
      </c>
      <c r="J112" s="5"/>
      <c r="K112" s="4">
        <f>SUM(K109:K111)*(7.65%)</f>
        <v>6273</v>
      </c>
      <c r="L112" s="4">
        <f>SUM(L109:L111)*(7.65%)</f>
        <v>7116.532604999999</v>
      </c>
      <c r="M112" s="4">
        <f>SUM(M109:M111)*(7.65%)</f>
        <v>6132.5154</v>
      </c>
    </row>
    <row r="113" spans="1:13" ht="12.75">
      <c r="A113" s="19" t="s">
        <v>355</v>
      </c>
      <c r="B113" s="1" t="s">
        <v>78</v>
      </c>
      <c r="C113" s="1"/>
      <c r="D113" s="1"/>
      <c r="G113" s="4">
        <v>1300</v>
      </c>
      <c r="H113" s="4"/>
      <c r="I113" s="4">
        <v>1300</v>
      </c>
      <c r="J113" s="5">
        <v>0</v>
      </c>
      <c r="K113" s="5">
        <v>1300</v>
      </c>
      <c r="L113" s="5">
        <v>1300</v>
      </c>
      <c r="M113" s="5">
        <v>1300</v>
      </c>
    </row>
    <row r="114" spans="1:13" ht="12.75">
      <c r="A114" s="19" t="s">
        <v>356</v>
      </c>
      <c r="B114" s="1" t="s">
        <v>86</v>
      </c>
      <c r="C114" s="1"/>
      <c r="D114" s="1"/>
      <c r="G114" s="4">
        <v>0</v>
      </c>
      <c r="H114" s="4"/>
      <c r="I114" s="4">
        <v>15000</v>
      </c>
      <c r="J114" s="5"/>
      <c r="K114" s="5">
        <v>16600</v>
      </c>
      <c r="L114" s="20">
        <v>19123.68</v>
      </c>
      <c r="M114" s="5">
        <v>9906</v>
      </c>
    </row>
    <row r="115" spans="1:13" ht="12.75">
      <c r="A115" s="19" t="s">
        <v>357</v>
      </c>
      <c r="B115" s="1" t="s">
        <v>80</v>
      </c>
      <c r="C115" s="1"/>
      <c r="D115" s="1"/>
      <c r="G115" s="4">
        <v>250</v>
      </c>
      <c r="H115" s="4">
        <v>0</v>
      </c>
      <c r="I115" s="4">
        <v>90</v>
      </c>
      <c r="J115" s="5"/>
      <c r="K115" s="5">
        <v>250</v>
      </c>
      <c r="L115" s="5">
        <v>250</v>
      </c>
      <c r="M115" s="5">
        <v>360</v>
      </c>
    </row>
    <row r="116" spans="1:13" ht="12.75">
      <c r="A116" s="19" t="s">
        <v>358</v>
      </c>
      <c r="B116" s="1" t="s">
        <v>81</v>
      </c>
      <c r="C116" s="1"/>
      <c r="D116" s="1"/>
      <c r="G116" s="4">
        <v>0</v>
      </c>
      <c r="H116" s="4"/>
      <c r="I116" s="4">
        <v>0</v>
      </c>
      <c r="J116" s="5"/>
      <c r="K116" s="5">
        <v>650</v>
      </c>
      <c r="L116" s="5">
        <v>0</v>
      </c>
      <c r="M116" s="5">
        <v>0</v>
      </c>
    </row>
    <row r="117" spans="1:13" ht="12.75">
      <c r="A117" s="19" t="s">
        <v>371</v>
      </c>
      <c r="B117" s="1" t="s">
        <v>82</v>
      </c>
      <c r="C117" s="1"/>
      <c r="D117" s="1"/>
      <c r="G117" s="4">
        <v>0</v>
      </c>
      <c r="H117" s="4"/>
      <c r="I117" s="4">
        <v>0</v>
      </c>
      <c r="J117" s="20"/>
      <c r="K117" s="5">
        <v>0</v>
      </c>
      <c r="L117" s="5">
        <v>0</v>
      </c>
      <c r="M117" s="5">
        <v>500</v>
      </c>
    </row>
    <row r="118" spans="1:12" ht="12.75">
      <c r="A118" s="1"/>
      <c r="B118" s="1"/>
      <c r="C118" s="1"/>
      <c r="D118" s="1"/>
      <c r="G118" s="4"/>
      <c r="H118" s="4"/>
      <c r="I118" s="4"/>
      <c r="J118" s="20"/>
      <c r="K118" s="5"/>
      <c r="L118" s="5"/>
    </row>
    <row r="119" spans="1:13" ht="12.75">
      <c r="A119" s="1"/>
      <c r="B119" s="1" t="s">
        <v>84</v>
      </c>
      <c r="C119" s="1" t="s">
        <v>83</v>
      </c>
      <c r="D119" s="1"/>
      <c r="G119" s="6">
        <f>SUM(G109:G117)</f>
        <v>63665.1265</v>
      </c>
      <c r="H119" s="6">
        <v>0</v>
      </c>
      <c r="I119" s="6">
        <f>SUM(I109:I117)</f>
        <v>78556.1526</v>
      </c>
      <c r="J119" s="6">
        <v>0</v>
      </c>
      <c r="K119" s="6">
        <f>SUM(K109:K117)</f>
        <v>107073</v>
      </c>
      <c r="L119" s="6">
        <f>SUM(L109:L117)</f>
        <v>120816.78260499999</v>
      </c>
      <c r="M119" s="12">
        <f>SUM(M109:M118)</f>
        <v>98362.11540000001</v>
      </c>
    </row>
    <row r="120" spans="1:12" ht="12.75">
      <c r="A120" s="1"/>
      <c r="B120" s="1"/>
      <c r="C120" s="1"/>
      <c r="D120" s="1"/>
      <c r="G120" s="6"/>
      <c r="H120" s="6"/>
      <c r="I120" s="6"/>
      <c r="J120" s="6"/>
      <c r="K120" s="6"/>
      <c r="L120" s="6"/>
    </row>
    <row r="121" spans="1:13" ht="12.75">
      <c r="A121" s="1" t="s">
        <v>364</v>
      </c>
      <c r="B121" s="1" t="s">
        <v>85</v>
      </c>
      <c r="C121" s="1"/>
      <c r="D121" s="1"/>
      <c r="G121" s="4">
        <v>34491</v>
      </c>
      <c r="H121" s="4">
        <f>ROUND(SUM(H110:H119),5)</f>
        <v>0</v>
      </c>
      <c r="I121" s="4">
        <v>36681</v>
      </c>
      <c r="J121" s="4">
        <f>ROUND(SUM(J110:J119),5)</f>
        <v>0</v>
      </c>
      <c r="K121" s="5">
        <v>50000</v>
      </c>
      <c r="L121" s="5">
        <v>50000</v>
      </c>
      <c r="M121" s="4">
        <v>51500</v>
      </c>
    </row>
    <row r="122" spans="1:13" ht="12.75">
      <c r="A122" s="19" t="s">
        <v>365</v>
      </c>
      <c r="B122" s="1" t="s">
        <v>528</v>
      </c>
      <c r="C122" s="1"/>
      <c r="D122" s="1"/>
      <c r="G122" s="4">
        <v>0</v>
      </c>
      <c r="H122" s="4"/>
      <c r="I122" s="4">
        <v>0</v>
      </c>
      <c r="J122" s="5"/>
      <c r="K122" s="5">
        <v>0</v>
      </c>
      <c r="L122" s="20">
        <v>0</v>
      </c>
      <c r="M122" s="20">
        <v>0</v>
      </c>
    </row>
    <row r="123" spans="1:13" ht="12.75">
      <c r="A123" s="19" t="s">
        <v>366</v>
      </c>
      <c r="B123" s="1" t="s">
        <v>79</v>
      </c>
      <c r="C123" s="1"/>
      <c r="D123" s="1"/>
      <c r="G123" s="4">
        <v>928.2</v>
      </c>
      <c r="H123" s="4"/>
      <c r="I123" s="21">
        <v>994.8</v>
      </c>
      <c r="J123" s="5"/>
      <c r="K123" s="5">
        <v>1500</v>
      </c>
      <c r="L123" s="20">
        <v>1058.4</v>
      </c>
      <c r="M123" s="5">
        <v>1514.4</v>
      </c>
    </row>
    <row r="124" spans="1:13" ht="12.75">
      <c r="A124" s="19" t="s">
        <v>367</v>
      </c>
      <c r="B124" s="1" t="s">
        <v>76</v>
      </c>
      <c r="C124" s="1"/>
      <c r="D124" s="1"/>
      <c r="G124" s="4">
        <f>SUM(G121:G123)*(7.65%)</f>
        <v>2709.5687999999996</v>
      </c>
      <c r="H124" s="4"/>
      <c r="I124" s="4">
        <f>SUM(I121:I123)*(7.65%)</f>
        <v>2882.1987000000004</v>
      </c>
      <c r="J124" s="5"/>
      <c r="K124" s="4">
        <f>SUM(K121:K123)*(7.65%)</f>
        <v>3939.75</v>
      </c>
      <c r="L124" s="4">
        <f>SUM(L121:L123)*(7.65%)</f>
        <v>3905.9676</v>
      </c>
      <c r="M124" s="4">
        <f>SUM(M121:M123)*(7.65%)</f>
        <v>4055.6016</v>
      </c>
    </row>
    <row r="125" spans="1:13" ht="12.75">
      <c r="A125" s="19" t="s">
        <v>368</v>
      </c>
      <c r="B125" s="1" t="s">
        <v>269</v>
      </c>
      <c r="C125" s="1"/>
      <c r="D125" s="1"/>
      <c r="G125" s="4">
        <v>1300</v>
      </c>
      <c r="H125" s="4"/>
      <c r="I125" s="4">
        <v>1300</v>
      </c>
      <c r="J125" s="5"/>
      <c r="K125" s="5">
        <v>1300</v>
      </c>
      <c r="L125" s="5">
        <v>1300</v>
      </c>
      <c r="M125" s="5">
        <v>1300</v>
      </c>
    </row>
    <row r="126" spans="1:13" ht="12.75">
      <c r="A126" s="19" t="s">
        <v>369</v>
      </c>
      <c r="B126" s="1" t="s">
        <v>86</v>
      </c>
      <c r="C126" s="1"/>
      <c r="D126" s="1"/>
      <c r="G126" s="4">
        <v>0</v>
      </c>
      <c r="H126" s="4"/>
      <c r="I126" s="4">
        <v>15000</v>
      </c>
      <c r="J126" s="5"/>
      <c r="K126" s="5">
        <v>16600</v>
      </c>
      <c r="L126" s="5">
        <v>16600</v>
      </c>
      <c r="M126" s="5">
        <v>22365</v>
      </c>
    </row>
    <row r="127" spans="1:13" ht="12.75">
      <c r="A127" s="19" t="s">
        <v>361</v>
      </c>
      <c r="B127" s="1" t="s">
        <v>87</v>
      </c>
      <c r="C127" s="1"/>
      <c r="D127" s="1"/>
      <c r="G127" s="27">
        <v>1500</v>
      </c>
      <c r="H127" s="2"/>
      <c r="I127" s="27">
        <v>1500</v>
      </c>
      <c r="J127" s="2"/>
      <c r="K127" s="27">
        <v>1500</v>
      </c>
      <c r="L127" s="27">
        <v>1500</v>
      </c>
      <c r="M127" s="5">
        <v>0</v>
      </c>
    </row>
    <row r="128" spans="1:13" ht="12.75">
      <c r="A128" s="19" t="s">
        <v>362</v>
      </c>
      <c r="B128" s="1" t="s">
        <v>76</v>
      </c>
      <c r="C128" s="1"/>
      <c r="D128" s="1"/>
      <c r="G128" s="4">
        <v>114.75</v>
      </c>
      <c r="H128" s="4"/>
      <c r="I128" s="21">
        <f>SUM(I127*7.65%)</f>
        <v>114.75</v>
      </c>
      <c r="J128" s="5"/>
      <c r="K128" s="21">
        <f>SUM(K127*7.65%)</f>
        <v>114.75</v>
      </c>
      <c r="L128" s="21">
        <f>SUM(L127*7.65%)</f>
        <v>114.75</v>
      </c>
      <c r="M128" s="21">
        <v>0</v>
      </c>
    </row>
    <row r="129" spans="1:13" ht="12.75">
      <c r="A129" s="19" t="s">
        <v>363</v>
      </c>
      <c r="B129" s="1" t="s">
        <v>257</v>
      </c>
      <c r="C129" s="1"/>
      <c r="D129" s="1"/>
      <c r="G129" s="4">
        <v>494</v>
      </c>
      <c r="H129" s="4"/>
      <c r="I129" s="21">
        <v>494</v>
      </c>
      <c r="J129" s="5"/>
      <c r="K129" s="5">
        <v>494</v>
      </c>
      <c r="L129" s="5">
        <v>494</v>
      </c>
      <c r="M129" s="5"/>
    </row>
    <row r="130" spans="1:13" ht="12.75">
      <c r="A130" s="19" t="s">
        <v>370</v>
      </c>
      <c r="B130" s="1" t="s">
        <v>258</v>
      </c>
      <c r="C130" s="1"/>
      <c r="D130" s="1"/>
      <c r="G130" s="4">
        <v>18975</v>
      </c>
      <c r="H130" s="4"/>
      <c r="I130" s="4">
        <v>20300</v>
      </c>
      <c r="J130" s="5"/>
      <c r="K130" s="5">
        <v>20000</v>
      </c>
      <c r="L130" s="5">
        <v>20000</v>
      </c>
      <c r="M130" s="5">
        <v>16000</v>
      </c>
    </row>
    <row r="131" spans="1:13" ht="12.75">
      <c r="A131" s="19" t="s">
        <v>372</v>
      </c>
      <c r="B131" s="1" t="s">
        <v>82</v>
      </c>
      <c r="C131" s="1"/>
      <c r="D131" s="1"/>
      <c r="G131" s="4">
        <v>0</v>
      </c>
      <c r="H131" s="4"/>
      <c r="I131" s="4">
        <v>0</v>
      </c>
      <c r="J131" s="5"/>
      <c r="K131" s="5">
        <v>0</v>
      </c>
      <c r="L131" s="5">
        <v>0</v>
      </c>
      <c r="M131" s="5">
        <v>500</v>
      </c>
    </row>
    <row r="132" spans="1:13" ht="12.75">
      <c r="A132" s="19" t="s">
        <v>373</v>
      </c>
      <c r="B132" s="1" t="s">
        <v>88</v>
      </c>
      <c r="C132" s="1"/>
      <c r="D132" s="1"/>
      <c r="G132" s="4">
        <v>3188</v>
      </c>
      <c r="H132" s="4"/>
      <c r="I132" s="4">
        <v>3325</v>
      </c>
      <c r="J132" s="5"/>
      <c r="K132" s="5">
        <v>3600</v>
      </c>
      <c r="L132" s="5">
        <v>3600</v>
      </c>
      <c r="M132" s="5">
        <v>4000</v>
      </c>
    </row>
    <row r="133" spans="1:13" ht="12.75">
      <c r="A133" s="1"/>
      <c r="B133" s="19" t="s">
        <v>90</v>
      </c>
      <c r="C133" s="23"/>
      <c r="D133" s="23"/>
      <c r="E133" s="24"/>
      <c r="G133" s="4">
        <f>SUM(G121:G132)</f>
        <v>63700.5188</v>
      </c>
      <c r="H133" s="4"/>
      <c r="I133" s="4">
        <f>SUM(I121:I132)</f>
        <v>82591.7487</v>
      </c>
      <c r="J133" s="5"/>
      <c r="K133" s="5">
        <f>SUM(K121:K132)</f>
        <v>99048.5</v>
      </c>
      <c r="L133" s="5">
        <f>SUM(L121:L132)</f>
        <v>98573.1176</v>
      </c>
      <c r="M133" s="12">
        <f>SUM(M121:M132)</f>
        <v>101235.0016</v>
      </c>
    </row>
    <row r="134" spans="1:12" ht="12.75">
      <c r="A134" s="1"/>
      <c r="B134" s="1"/>
      <c r="C134" s="1"/>
      <c r="D134" s="1"/>
      <c r="G134" s="6"/>
      <c r="H134" s="6"/>
      <c r="I134" s="6"/>
      <c r="J134" s="6"/>
      <c r="K134" s="6"/>
      <c r="L134" s="6"/>
    </row>
    <row r="135" spans="1:12" ht="12.75">
      <c r="A135" s="1"/>
      <c r="B135" s="1"/>
      <c r="C135" s="1"/>
      <c r="D135" s="1"/>
      <c r="G135" s="6"/>
      <c r="H135" s="6"/>
      <c r="I135" s="6"/>
      <c r="J135" s="6"/>
      <c r="K135" s="6"/>
      <c r="L135" s="6"/>
    </row>
    <row r="136" spans="1:14" ht="12.75">
      <c r="A136" s="1" t="s">
        <v>374</v>
      </c>
      <c r="B136" s="1" t="s">
        <v>91</v>
      </c>
      <c r="C136" s="1"/>
      <c r="D136" s="1"/>
      <c r="G136" s="4">
        <v>13189</v>
      </c>
      <c r="H136" s="4">
        <f>ROUND(SUM(H130:H134),5)</f>
        <v>0</v>
      </c>
      <c r="I136" s="4">
        <v>11547</v>
      </c>
      <c r="J136" s="4">
        <f>ROUND(SUM(J130:J134),5)</f>
        <v>0</v>
      </c>
      <c r="K136" s="4">
        <v>13000</v>
      </c>
      <c r="L136" s="4">
        <v>16287</v>
      </c>
      <c r="M136" s="4">
        <v>7740</v>
      </c>
      <c r="N136" s="36">
        <v>0.0148</v>
      </c>
    </row>
    <row r="137" spans="1:14" ht="12.75">
      <c r="A137" s="19" t="s">
        <v>375</v>
      </c>
      <c r="B137" s="1" t="s">
        <v>92</v>
      </c>
      <c r="C137" s="1"/>
      <c r="D137" s="1"/>
      <c r="G137" s="4">
        <v>0</v>
      </c>
      <c r="H137" s="4"/>
      <c r="I137" s="4">
        <v>827</v>
      </c>
      <c r="J137" s="5"/>
      <c r="K137" s="5">
        <v>1000</v>
      </c>
      <c r="L137" s="20">
        <v>1000</v>
      </c>
      <c r="M137" s="12">
        <v>840</v>
      </c>
      <c r="N137" s="36">
        <v>0.0175</v>
      </c>
    </row>
    <row r="138" spans="1:13" ht="12.75">
      <c r="A138" s="19" t="s">
        <v>376</v>
      </c>
      <c r="B138" s="1" t="s">
        <v>89</v>
      </c>
      <c r="C138" s="1"/>
      <c r="D138" s="1"/>
      <c r="G138" s="4">
        <v>3433</v>
      </c>
      <c r="H138" s="4"/>
      <c r="I138" s="4">
        <v>1763</v>
      </c>
      <c r="J138" s="5"/>
      <c r="K138" s="5">
        <v>2000</v>
      </c>
      <c r="L138" s="5">
        <v>3470</v>
      </c>
      <c r="M138" s="5">
        <v>2000</v>
      </c>
    </row>
    <row r="139" spans="1:13" ht="12.75">
      <c r="A139" s="19" t="s">
        <v>386</v>
      </c>
      <c r="B139" s="1" t="s">
        <v>93</v>
      </c>
      <c r="C139" s="1"/>
      <c r="D139" s="1"/>
      <c r="G139" s="4">
        <v>0</v>
      </c>
      <c r="H139" s="4">
        <v>0</v>
      </c>
      <c r="I139" s="4">
        <v>0</v>
      </c>
      <c r="J139" s="20"/>
      <c r="K139" s="20">
        <v>0</v>
      </c>
      <c r="L139" s="20">
        <v>0</v>
      </c>
      <c r="M139" s="20">
        <v>2000</v>
      </c>
    </row>
    <row r="140" spans="1:13" ht="12.75">
      <c r="A140" s="1"/>
      <c r="B140" s="1" t="s">
        <v>94</v>
      </c>
      <c r="C140" s="1"/>
      <c r="D140" s="1"/>
      <c r="G140" s="4">
        <f>SUM(G136:G139)</f>
        <v>16622</v>
      </c>
      <c r="H140" s="4"/>
      <c r="I140" s="4">
        <f>SUM(I136:I139)</f>
        <v>14137</v>
      </c>
      <c r="J140" s="5"/>
      <c r="K140" s="5">
        <f>SUM(K136:K139)</f>
        <v>16000</v>
      </c>
      <c r="L140" s="5">
        <f>SUM(L136:L139)</f>
        <v>20757</v>
      </c>
      <c r="M140" s="12">
        <f>SUM(M136:M139)</f>
        <v>12580</v>
      </c>
    </row>
    <row r="141" spans="1:12" ht="12.75">
      <c r="A141" s="1"/>
      <c r="B141" s="1"/>
      <c r="C141" s="1"/>
      <c r="D141" s="1"/>
      <c r="G141" s="4"/>
      <c r="H141" s="4"/>
      <c r="I141" s="4"/>
      <c r="J141" s="5"/>
      <c r="K141" s="5"/>
      <c r="L141" s="5"/>
    </row>
    <row r="142" spans="1:13" ht="12.75">
      <c r="A142" s="19" t="s">
        <v>377</v>
      </c>
      <c r="B142" s="1" t="s">
        <v>95</v>
      </c>
      <c r="C142" s="1"/>
      <c r="D142" s="1"/>
      <c r="G142" s="4">
        <v>38656</v>
      </c>
      <c r="H142" s="4"/>
      <c r="I142" s="4">
        <v>39112</v>
      </c>
      <c r="J142" s="5"/>
      <c r="K142" s="5">
        <v>40240</v>
      </c>
      <c r="L142" s="5">
        <v>40240</v>
      </c>
      <c r="M142" s="5">
        <v>20894</v>
      </c>
    </row>
    <row r="143" spans="1:13" ht="12.75">
      <c r="A143" s="19" t="s">
        <v>378</v>
      </c>
      <c r="B143" s="1" t="s">
        <v>96</v>
      </c>
      <c r="C143" s="1"/>
      <c r="D143" s="1"/>
      <c r="G143" s="4">
        <v>36818</v>
      </c>
      <c r="H143" s="4"/>
      <c r="I143" s="4">
        <v>38221</v>
      </c>
      <c r="J143" s="5">
        <v>0</v>
      </c>
      <c r="K143" s="5">
        <v>34000</v>
      </c>
      <c r="L143" s="5">
        <v>34000</v>
      </c>
      <c r="M143" s="5">
        <v>35020</v>
      </c>
    </row>
    <row r="144" spans="1:13" ht="12.75">
      <c r="A144" s="19" t="s">
        <v>379</v>
      </c>
      <c r="B144" s="1" t="s">
        <v>305</v>
      </c>
      <c r="C144" s="1"/>
      <c r="D144" s="1"/>
      <c r="G144" s="4">
        <v>0</v>
      </c>
      <c r="H144" s="4"/>
      <c r="I144" s="4">
        <v>0</v>
      </c>
      <c r="J144" s="5"/>
      <c r="K144" s="5">
        <v>0</v>
      </c>
      <c r="L144" s="20">
        <v>1600</v>
      </c>
      <c r="M144" s="5">
        <v>7500</v>
      </c>
    </row>
    <row r="145" spans="1:13" ht="12.75">
      <c r="A145" s="19" t="s">
        <v>535</v>
      </c>
      <c r="B145" s="1" t="s">
        <v>129</v>
      </c>
      <c r="C145" s="1"/>
      <c r="D145" s="1"/>
      <c r="G145" s="4">
        <v>0</v>
      </c>
      <c r="H145" s="4"/>
      <c r="I145" s="4">
        <v>1838.41</v>
      </c>
      <c r="J145" s="5"/>
      <c r="K145" s="5">
        <v>600</v>
      </c>
      <c r="L145" s="20">
        <v>1051.54</v>
      </c>
      <c r="M145" s="5">
        <v>1100</v>
      </c>
    </row>
    <row r="146" spans="1:13" ht="12.75">
      <c r="A146" s="19" t="s">
        <v>381</v>
      </c>
      <c r="B146" s="1" t="s">
        <v>77</v>
      </c>
      <c r="C146" s="1"/>
      <c r="D146" s="1"/>
      <c r="G146" s="4">
        <v>2350</v>
      </c>
      <c r="H146" s="4"/>
      <c r="I146" s="4">
        <v>1000</v>
      </c>
      <c r="J146" s="5"/>
      <c r="K146" s="5">
        <v>2000</v>
      </c>
      <c r="L146" s="5">
        <v>1000</v>
      </c>
      <c r="M146" s="5">
        <v>1000</v>
      </c>
    </row>
    <row r="147" spans="1:13" ht="12.75">
      <c r="A147" s="19" t="s">
        <v>382</v>
      </c>
      <c r="B147" s="1" t="s">
        <v>79</v>
      </c>
      <c r="C147" s="1"/>
      <c r="D147" s="1"/>
      <c r="G147" s="4">
        <v>835.17</v>
      </c>
      <c r="H147" s="4"/>
      <c r="I147" s="21">
        <v>1525.79</v>
      </c>
      <c r="J147" s="5"/>
      <c r="K147" s="5">
        <v>1000</v>
      </c>
      <c r="L147" s="5">
        <v>1778.25</v>
      </c>
      <c r="M147" s="5">
        <v>1968.72</v>
      </c>
    </row>
    <row r="148" spans="1:13" ht="12.75">
      <c r="A148" s="19" t="s">
        <v>380</v>
      </c>
      <c r="B148" s="1" t="s">
        <v>76</v>
      </c>
      <c r="C148" s="1"/>
      <c r="D148" s="1"/>
      <c r="G148" s="4">
        <f>SUM(G142:G147)*(7.65%)</f>
        <v>6017.426504999999</v>
      </c>
      <c r="H148" s="4"/>
      <c r="I148" s="4">
        <f>SUM(I142:I147)*(7.65%)</f>
        <v>6249.8358</v>
      </c>
      <c r="J148" s="5"/>
      <c r="K148" s="4">
        <f>SUM(K142:K147)*(7.65%)</f>
        <v>5954.76</v>
      </c>
      <c r="L148" s="5">
        <f>SUM(L142:L147)*(7.65%)</f>
        <v>6094.738934999999</v>
      </c>
      <c r="M148" s="5">
        <f>SUM(M142:M147)*(7.65%)</f>
        <v>5162.42808</v>
      </c>
    </row>
    <row r="149" spans="1:13" ht="12.75">
      <c r="A149" s="19" t="s">
        <v>383</v>
      </c>
      <c r="B149" s="1" t="s">
        <v>78</v>
      </c>
      <c r="C149" s="1"/>
      <c r="D149" s="1"/>
      <c r="G149" s="4">
        <v>2600</v>
      </c>
      <c r="H149" s="4"/>
      <c r="I149" s="4">
        <v>2600</v>
      </c>
      <c r="J149" s="5"/>
      <c r="K149" s="5">
        <v>2600</v>
      </c>
      <c r="L149" s="5">
        <v>2600</v>
      </c>
      <c r="M149" s="5">
        <v>2600</v>
      </c>
    </row>
    <row r="150" spans="1:13" ht="12.75">
      <c r="A150" s="19" t="s">
        <v>384</v>
      </c>
      <c r="B150" s="1" t="s">
        <v>86</v>
      </c>
      <c r="C150" s="1"/>
      <c r="D150" s="1"/>
      <c r="G150" s="4">
        <v>0</v>
      </c>
      <c r="H150" s="4"/>
      <c r="I150" s="4">
        <v>29000</v>
      </c>
      <c r="J150" s="5"/>
      <c r="K150" s="5">
        <v>31125</v>
      </c>
      <c r="L150" s="20">
        <v>37164</v>
      </c>
      <c r="M150" s="5">
        <v>44530</v>
      </c>
    </row>
    <row r="151" spans="1:13" ht="12.75">
      <c r="A151" s="19" t="s">
        <v>385</v>
      </c>
      <c r="B151" s="1" t="s">
        <v>97</v>
      </c>
      <c r="C151" s="1"/>
      <c r="D151" s="1"/>
      <c r="G151" s="4">
        <v>12493</v>
      </c>
      <c r="H151" s="4">
        <f>ROUND(SUM(H140:H150),5)</f>
        <v>0</v>
      </c>
      <c r="I151" s="4">
        <v>9871</v>
      </c>
      <c r="J151" s="4">
        <f>ROUND(SUM(J140:J150),5)</f>
        <v>0</v>
      </c>
      <c r="K151" s="4">
        <v>12500</v>
      </c>
      <c r="L151" s="4">
        <v>15000</v>
      </c>
      <c r="M151" s="5">
        <v>7000</v>
      </c>
    </row>
    <row r="152" spans="1:13" ht="12.75">
      <c r="A152" s="19" t="s">
        <v>387</v>
      </c>
      <c r="B152" s="1" t="s">
        <v>98</v>
      </c>
      <c r="C152" s="1"/>
      <c r="D152" s="1"/>
      <c r="G152" s="6">
        <v>0</v>
      </c>
      <c r="H152" s="6"/>
      <c r="I152" s="6">
        <v>0</v>
      </c>
      <c r="J152" s="10"/>
      <c r="K152" s="10">
        <v>0</v>
      </c>
      <c r="L152" s="34">
        <v>1866.5</v>
      </c>
      <c r="M152" s="5">
        <v>2000</v>
      </c>
    </row>
    <row r="153" spans="1:13" ht="12.75">
      <c r="A153" s="19" t="s">
        <v>390</v>
      </c>
      <c r="B153" s="1" t="s">
        <v>99</v>
      </c>
      <c r="G153" s="17">
        <v>2349</v>
      </c>
      <c r="I153" s="17">
        <v>2349</v>
      </c>
      <c r="K153" s="10">
        <v>3000</v>
      </c>
      <c r="L153" s="34">
        <v>2959.92</v>
      </c>
      <c r="M153" s="5">
        <v>3000</v>
      </c>
    </row>
    <row r="154" spans="1:13" ht="12.75">
      <c r="A154" s="19" t="s">
        <v>388</v>
      </c>
      <c r="B154" s="1" t="s">
        <v>100</v>
      </c>
      <c r="C154" s="1"/>
      <c r="D154" s="1"/>
      <c r="G154" s="17">
        <v>6867</v>
      </c>
      <c r="H154" s="17">
        <v>0</v>
      </c>
      <c r="I154" s="17">
        <v>5126</v>
      </c>
      <c r="J154" s="7">
        <v>0</v>
      </c>
      <c r="K154" s="10">
        <v>7000</v>
      </c>
      <c r="L154" s="10">
        <v>7000</v>
      </c>
      <c r="M154" s="5">
        <v>5800</v>
      </c>
    </row>
    <row r="155" spans="1:13" ht="12.75">
      <c r="A155" s="19" t="s">
        <v>389</v>
      </c>
      <c r="B155" s="1" t="s">
        <v>101</v>
      </c>
      <c r="G155" s="17">
        <v>12935</v>
      </c>
      <c r="I155" s="17">
        <v>10094</v>
      </c>
      <c r="K155" s="10">
        <v>10000</v>
      </c>
      <c r="L155" s="10">
        <v>7500</v>
      </c>
      <c r="M155" s="5">
        <v>8000</v>
      </c>
    </row>
    <row r="156" spans="1:13" ht="12.75">
      <c r="A156" s="19" t="s">
        <v>391</v>
      </c>
      <c r="B156" s="1" t="s">
        <v>102</v>
      </c>
      <c r="C156" s="1"/>
      <c r="D156" s="1"/>
      <c r="G156" s="6">
        <v>191</v>
      </c>
      <c r="H156" s="6">
        <v>0</v>
      </c>
      <c r="I156" s="6">
        <v>96</v>
      </c>
      <c r="J156" s="6"/>
      <c r="K156" s="10">
        <v>135</v>
      </c>
      <c r="L156" s="34">
        <v>150</v>
      </c>
      <c r="M156" s="17">
        <v>200</v>
      </c>
    </row>
    <row r="157" spans="1:13" ht="12.75">
      <c r="A157" s="19" t="s">
        <v>521</v>
      </c>
      <c r="B157" s="1" t="s">
        <v>103</v>
      </c>
      <c r="C157" s="1"/>
      <c r="D157" s="1"/>
      <c r="F157" s="9"/>
      <c r="G157" s="6">
        <v>0</v>
      </c>
      <c r="H157" s="6"/>
      <c r="I157" s="6">
        <v>0</v>
      </c>
      <c r="J157" s="10"/>
      <c r="K157" s="5">
        <v>0</v>
      </c>
      <c r="L157" s="20">
        <v>2508.75</v>
      </c>
      <c r="M157" s="5">
        <v>2000</v>
      </c>
    </row>
    <row r="158" spans="1:13" ht="12.75">
      <c r="A158" s="19" t="s">
        <v>409</v>
      </c>
      <c r="B158" s="1" t="s">
        <v>556</v>
      </c>
      <c r="C158" s="1"/>
      <c r="D158" s="1"/>
      <c r="G158" s="6">
        <v>3694</v>
      </c>
      <c r="H158" s="6"/>
      <c r="I158" s="6">
        <v>15621</v>
      </c>
      <c r="J158" s="5"/>
      <c r="K158" s="5">
        <v>7500</v>
      </c>
      <c r="L158" s="5">
        <v>7500</v>
      </c>
      <c r="M158" s="5">
        <v>0</v>
      </c>
    </row>
    <row r="159" spans="1:13" ht="12.75">
      <c r="A159" s="19" t="s">
        <v>392</v>
      </c>
      <c r="B159" s="1" t="s">
        <v>104</v>
      </c>
      <c r="C159" s="1"/>
      <c r="D159" s="1"/>
      <c r="G159" s="4">
        <v>2200</v>
      </c>
      <c r="H159" s="4"/>
      <c r="I159" s="4">
        <v>2400</v>
      </c>
      <c r="J159" s="4"/>
      <c r="K159" s="4">
        <v>3000</v>
      </c>
      <c r="L159" s="21">
        <v>3175.01</v>
      </c>
      <c r="M159" s="5">
        <v>3000</v>
      </c>
    </row>
    <row r="160" spans="1:13" ht="12.75">
      <c r="A160" s="1"/>
      <c r="B160" s="1" t="s">
        <v>105</v>
      </c>
      <c r="C160" s="1"/>
      <c r="D160" s="1"/>
      <c r="G160" s="4">
        <f>SUM(G142:G159)</f>
        <v>128005.596505</v>
      </c>
      <c r="H160" s="4"/>
      <c r="I160" s="4">
        <f>SUM(I142:I159)</f>
        <v>165104.0358</v>
      </c>
      <c r="J160" s="5"/>
      <c r="K160" s="5">
        <f>SUM(K142:K159)</f>
        <v>160654.76</v>
      </c>
      <c r="L160" s="5">
        <f>SUM(L142:L159)</f>
        <v>173188.70893500003</v>
      </c>
      <c r="M160" s="5">
        <f>SUM(M142:M159)</f>
        <v>150775.14808</v>
      </c>
    </row>
    <row r="161" spans="1:12" ht="12.75">
      <c r="A161" s="1"/>
      <c r="B161" s="1"/>
      <c r="C161" s="1"/>
      <c r="D161" s="1"/>
      <c r="G161" s="4"/>
      <c r="H161" s="4"/>
      <c r="I161" s="4"/>
      <c r="J161" s="5"/>
      <c r="K161" s="5"/>
      <c r="L161" s="5"/>
    </row>
    <row r="162" spans="1:12" ht="12.75">
      <c r="A162" s="1"/>
      <c r="B162" s="1"/>
      <c r="C162" s="1"/>
      <c r="D162" s="1"/>
      <c r="G162" s="4"/>
      <c r="H162" s="4"/>
      <c r="I162" s="4"/>
      <c r="J162" s="5"/>
      <c r="K162" s="5"/>
      <c r="L162" s="5"/>
    </row>
    <row r="163" spans="1:13" ht="12.75">
      <c r="A163" s="19" t="s">
        <v>393</v>
      </c>
      <c r="B163" s="1" t="s">
        <v>106</v>
      </c>
      <c r="C163" s="1"/>
      <c r="D163" s="1"/>
      <c r="G163" s="4">
        <v>36421</v>
      </c>
      <c r="H163" s="4"/>
      <c r="I163" s="4">
        <v>38500</v>
      </c>
      <c r="J163" s="5"/>
      <c r="K163" s="5">
        <v>39900</v>
      </c>
      <c r="L163" s="5">
        <v>41830.78</v>
      </c>
      <c r="M163" s="5">
        <v>40000</v>
      </c>
    </row>
    <row r="164" spans="1:13" ht="12.75">
      <c r="A164" s="19" t="s">
        <v>394</v>
      </c>
      <c r="B164" s="1" t="s">
        <v>107</v>
      </c>
      <c r="C164" s="1"/>
      <c r="D164" s="1"/>
      <c r="G164" s="4">
        <v>5375</v>
      </c>
      <c r="H164" s="4"/>
      <c r="I164" s="4">
        <v>5339</v>
      </c>
      <c r="J164" s="5"/>
      <c r="K164" s="5">
        <v>7500</v>
      </c>
      <c r="L164" s="20">
        <v>2394</v>
      </c>
      <c r="M164" s="5">
        <v>5000</v>
      </c>
    </row>
    <row r="165" spans="1:13" ht="12.75">
      <c r="A165" s="19" t="s">
        <v>395</v>
      </c>
      <c r="B165" s="1" t="s">
        <v>264</v>
      </c>
      <c r="C165" s="1"/>
      <c r="D165" s="1"/>
      <c r="G165" s="4">
        <v>750</v>
      </c>
      <c r="H165" s="4"/>
      <c r="I165" s="4">
        <v>928</v>
      </c>
      <c r="J165" s="5"/>
      <c r="K165" s="5">
        <v>3000</v>
      </c>
      <c r="L165" s="20">
        <v>315</v>
      </c>
      <c r="M165" s="12">
        <v>1500</v>
      </c>
    </row>
    <row r="166" spans="1:13" ht="12.75">
      <c r="A166" s="19" t="s">
        <v>396</v>
      </c>
      <c r="B166" s="1" t="s">
        <v>108</v>
      </c>
      <c r="C166" s="1"/>
      <c r="D166" s="1"/>
      <c r="G166" s="26">
        <v>23263</v>
      </c>
      <c r="H166" s="2"/>
      <c r="I166" s="27">
        <v>10554</v>
      </c>
      <c r="J166" s="2"/>
      <c r="K166" s="27">
        <v>4000</v>
      </c>
      <c r="L166" s="54">
        <v>209</v>
      </c>
      <c r="M166" s="12">
        <v>2000</v>
      </c>
    </row>
    <row r="167" spans="1:13" ht="12.75">
      <c r="A167" s="1"/>
      <c r="B167" s="1" t="s">
        <v>109</v>
      </c>
      <c r="C167" s="1"/>
      <c r="D167" s="1"/>
      <c r="G167" s="4">
        <f>SUM(G163:G166)</f>
        <v>65809</v>
      </c>
      <c r="H167" s="4"/>
      <c r="I167" s="4">
        <f>SUM(I163:I166)</f>
        <v>55321</v>
      </c>
      <c r="J167" s="5"/>
      <c r="K167" s="5">
        <f>SUM(K163:K166)</f>
        <v>54400</v>
      </c>
      <c r="L167" s="5">
        <f>SUM(L163:L166)</f>
        <v>44748.78</v>
      </c>
      <c r="M167" s="12">
        <f>SUM(M163:M166)</f>
        <v>48500</v>
      </c>
    </row>
    <row r="168" spans="1:12" ht="12.75">
      <c r="A168" s="1"/>
      <c r="B168" s="1"/>
      <c r="C168" s="1"/>
      <c r="D168" s="1"/>
      <c r="G168" s="4"/>
      <c r="H168" s="4"/>
      <c r="I168" s="4"/>
      <c r="J168" s="5"/>
      <c r="K168" s="5"/>
      <c r="L168" s="5"/>
    </row>
    <row r="169" spans="1:13" ht="12.75">
      <c r="A169" s="19" t="s">
        <v>397</v>
      </c>
      <c r="B169" s="1" t="s">
        <v>110</v>
      </c>
      <c r="C169" s="1"/>
      <c r="D169" s="1"/>
      <c r="G169" s="4">
        <v>25967</v>
      </c>
      <c r="H169" s="4"/>
      <c r="I169" s="4">
        <v>19650</v>
      </c>
      <c r="J169" s="5"/>
      <c r="K169" s="5">
        <v>50800</v>
      </c>
      <c r="L169" s="5">
        <v>31824</v>
      </c>
      <c r="M169" s="12">
        <v>15000</v>
      </c>
    </row>
    <row r="170" spans="1:13" ht="12.75">
      <c r="A170" s="19" t="s">
        <v>398</v>
      </c>
      <c r="B170" s="1" t="s">
        <v>111</v>
      </c>
      <c r="C170" s="1"/>
      <c r="D170" s="1"/>
      <c r="G170" s="4">
        <v>0</v>
      </c>
      <c r="H170" s="4"/>
      <c r="I170" s="4">
        <v>0</v>
      </c>
      <c r="J170" s="5"/>
      <c r="K170" s="5"/>
      <c r="L170" s="5">
        <v>3772</v>
      </c>
      <c r="M170" s="12">
        <v>5300</v>
      </c>
    </row>
    <row r="171" spans="1:13" ht="12.75">
      <c r="A171" s="19" t="s">
        <v>438</v>
      </c>
      <c r="B171" s="1" t="s">
        <v>553</v>
      </c>
      <c r="C171" s="1"/>
      <c r="D171" s="1"/>
      <c r="G171" s="4">
        <v>0</v>
      </c>
      <c r="H171" s="4"/>
      <c r="I171" s="4">
        <v>0</v>
      </c>
      <c r="J171" s="5"/>
      <c r="K171" s="5">
        <v>0</v>
      </c>
      <c r="L171" s="5">
        <v>0</v>
      </c>
      <c r="M171" s="12">
        <v>2000</v>
      </c>
    </row>
    <row r="172" spans="1:13" ht="12.75">
      <c r="A172" s="19" t="s">
        <v>399</v>
      </c>
      <c r="B172" s="1" t="s">
        <v>112</v>
      </c>
      <c r="C172" s="1"/>
      <c r="D172" s="1"/>
      <c r="G172" s="4">
        <v>8147</v>
      </c>
      <c r="H172" s="4"/>
      <c r="I172" s="4">
        <v>3550</v>
      </c>
      <c r="J172" s="5"/>
      <c r="K172" s="5"/>
      <c r="L172" s="5">
        <v>0</v>
      </c>
      <c r="M172" s="12">
        <v>0</v>
      </c>
    </row>
    <row r="173" spans="1:13" ht="12.75">
      <c r="A173" s="19" t="s">
        <v>408</v>
      </c>
      <c r="B173" s="1" t="s">
        <v>530</v>
      </c>
      <c r="C173" s="1"/>
      <c r="D173" s="1"/>
      <c r="G173" s="4">
        <v>2000</v>
      </c>
      <c r="H173" s="4"/>
      <c r="I173" s="4">
        <v>5015</v>
      </c>
      <c r="J173" s="5"/>
      <c r="K173" s="5"/>
      <c r="L173" s="5">
        <v>25000</v>
      </c>
      <c r="M173" s="12">
        <v>30000</v>
      </c>
    </row>
    <row r="174" spans="1:13" ht="12.75">
      <c r="A174" s="19" t="s">
        <v>400</v>
      </c>
      <c r="B174" s="1" t="s">
        <v>113</v>
      </c>
      <c r="C174" s="1"/>
      <c r="D174" s="1"/>
      <c r="G174" s="4">
        <v>7685</v>
      </c>
      <c r="H174" s="4"/>
      <c r="I174" s="4">
        <v>3687</v>
      </c>
      <c r="J174" s="5"/>
      <c r="K174" s="5"/>
      <c r="L174" s="5">
        <v>0</v>
      </c>
      <c r="M174" s="12">
        <v>1500</v>
      </c>
    </row>
    <row r="175" spans="1:13" ht="12.75">
      <c r="A175" s="19" t="s">
        <v>401</v>
      </c>
      <c r="B175" s="1" t="s">
        <v>114</v>
      </c>
      <c r="C175" s="1"/>
      <c r="D175" s="1"/>
      <c r="G175" s="4">
        <v>4783</v>
      </c>
      <c r="H175" s="4"/>
      <c r="I175" s="4">
        <v>0</v>
      </c>
      <c r="J175" s="5"/>
      <c r="K175" s="5"/>
      <c r="L175" s="5">
        <v>3500</v>
      </c>
      <c r="M175" s="12">
        <v>2500</v>
      </c>
    </row>
    <row r="176" spans="1:13" ht="12.75">
      <c r="A176" s="19" t="s">
        <v>438</v>
      </c>
      <c r="B176" s="1" t="s">
        <v>115</v>
      </c>
      <c r="C176" s="1"/>
      <c r="D176" s="1"/>
      <c r="G176" s="4">
        <v>0</v>
      </c>
      <c r="H176" s="4"/>
      <c r="I176" s="4">
        <v>0</v>
      </c>
      <c r="J176" s="5"/>
      <c r="K176" s="5"/>
      <c r="L176" s="5">
        <v>0</v>
      </c>
      <c r="M176" s="12">
        <v>2000</v>
      </c>
    </row>
    <row r="177" spans="1:13" ht="12.75">
      <c r="A177" s="19" t="s">
        <v>402</v>
      </c>
      <c r="B177" s="1" t="s">
        <v>116</v>
      </c>
      <c r="C177" s="1"/>
      <c r="D177" s="1"/>
      <c r="F177" s="18"/>
      <c r="G177" s="4">
        <v>0</v>
      </c>
      <c r="H177" s="4"/>
      <c r="I177" s="4">
        <v>0</v>
      </c>
      <c r="J177" s="5"/>
      <c r="K177" s="5"/>
      <c r="L177" s="5">
        <v>0</v>
      </c>
      <c r="M177" s="12">
        <v>2000</v>
      </c>
    </row>
    <row r="178" spans="1:13" ht="12.75">
      <c r="A178" s="19" t="s">
        <v>404</v>
      </c>
      <c r="B178" s="1" t="s">
        <v>403</v>
      </c>
      <c r="C178" s="1"/>
      <c r="D178" s="1"/>
      <c r="F178" s="18"/>
      <c r="G178" s="4">
        <v>0</v>
      </c>
      <c r="H178" s="4"/>
      <c r="I178" s="4">
        <v>0</v>
      </c>
      <c r="J178" s="5"/>
      <c r="K178" s="5"/>
      <c r="L178" s="5">
        <v>6000</v>
      </c>
      <c r="M178" s="12">
        <v>0</v>
      </c>
    </row>
    <row r="179" spans="1:13" ht="12.75">
      <c r="A179" s="19" t="s">
        <v>405</v>
      </c>
      <c r="B179" s="1" t="s">
        <v>248</v>
      </c>
      <c r="C179" s="1"/>
      <c r="D179" s="1"/>
      <c r="F179" s="18"/>
      <c r="G179" s="4">
        <v>0</v>
      </c>
      <c r="H179" s="4"/>
      <c r="I179" s="4">
        <v>0</v>
      </c>
      <c r="J179" s="5"/>
      <c r="K179" s="5"/>
      <c r="L179" s="5">
        <v>10000</v>
      </c>
      <c r="M179" s="12">
        <v>2000</v>
      </c>
    </row>
    <row r="180" spans="1:13" ht="12.75">
      <c r="A180" s="19" t="s">
        <v>406</v>
      </c>
      <c r="B180" s="1" t="s">
        <v>249</v>
      </c>
      <c r="C180" s="1"/>
      <c r="D180" s="1"/>
      <c r="F180" s="18"/>
      <c r="G180" s="4">
        <v>8743</v>
      </c>
      <c r="H180" s="4"/>
      <c r="I180" s="4">
        <v>3520</v>
      </c>
      <c r="J180" s="5"/>
      <c r="K180" s="5"/>
      <c r="L180" s="5">
        <v>879</v>
      </c>
      <c r="M180" s="12">
        <v>0</v>
      </c>
    </row>
    <row r="181" spans="1:13" ht="12.75">
      <c r="A181" s="19" t="s">
        <v>407</v>
      </c>
      <c r="B181" s="1" t="s">
        <v>250</v>
      </c>
      <c r="C181" s="1"/>
      <c r="D181" s="1"/>
      <c r="F181" s="18"/>
      <c r="G181" s="4">
        <v>2717</v>
      </c>
      <c r="H181" s="4"/>
      <c r="I181" s="4">
        <v>10055</v>
      </c>
      <c r="J181" s="5"/>
      <c r="K181" s="5"/>
      <c r="L181" s="5">
        <v>2144</v>
      </c>
      <c r="M181" s="12">
        <v>0</v>
      </c>
    </row>
    <row r="182" spans="1:13" ht="12.75">
      <c r="A182" s="1"/>
      <c r="B182" s="1" t="s">
        <v>117</v>
      </c>
      <c r="C182" s="1"/>
      <c r="D182" s="1"/>
      <c r="G182" s="4">
        <f>SUM(G169:G181)</f>
        <v>60042</v>
      </c>
      <c r="H182" s="4"/>
      <c r="I182" s="4">
        <f>SUM(I169:I181)</f>
        <v>45477</v>
      </c>
      <c r="J182" s="5"/>
      <c r="K182" s="5">
        <f>SUM(K169:K181)</f>
        <v>50800</v>
      </c>
      <c r="L182" s="5">
        <f>SUM(L169:L181)</f>
        <v>83119</v>
      </c>
      <c r="M182" s="12">
        <f>SUM(M169:M181)</f>
        <v>62300</v>
      </c>
    </row>
    <row r="183" spans="1:12" ht="12.75">
      <c r="A183" s="1"/>
      <c r="B183" s="1"/>
      <c r="C183" s="1"/>
      <c r="D183" s="1"/>
      <c r="G183" s="4"/>
      <c r="H183" s="4"/>
      <c r="I183" s="4"/>
      <c r="J183" s="5"/>
      <c r="K183" s="5"/>
      <c r="L183" s="5"/>
    </row>
    <row r="184" spans="1:12" ht="12.75">
      <c r="A184" s="1"/>
      <c r="B184" s="1"/>
      <c r="C184" s="1"/>
      <c r="D184" s="1"/>
      <c r="G184" s="6"/>
      <c r="H184" s="6"/>
      <c r="I184" s="6"/>
      <c r="J184" s="6"/>
      <c r="K184" s="10"/>
      <c r="L184" s="10"/>
    </row>
    <row r="185" spans="1:13" ht="12.75">
      <c r="A185" s="19" t="s">
        <v>410</v>
      </c>
      <c r="B185" s="1" t="s">
        <v>118</v>
      </c>
      <c r="C185" s="1"/>
      <c r="D185" s="1"/>
      <c r="G185" s="4">
        <v>1785</v>
      </c>
      <c r="H185" s="4"/>
      <c r="I185" s="4">
        <v>2220</v>
      </c>
      <c r="J185" s="4"/>
      <c r="K185" s="4">
        <v>2225</v>
      </c>
      <c r="L185" s="4">
        <v>2355</v>
      </c>
      <c r="M185" s="12">
        <v>2500</v>
      </c>
    </row>
    <row r="186" spans="1:13" ht="12.75">
      <c r="A186" s="19" t="s">
        <v>411</v>
      </c>
      <c r="B186" s="1" t="s">
        <v>119</v>
      </c>
      <c r="C186" s="1"/>
      <c r="D186" s="1"/>
      <c r="G186" s="4">
        <v>14755</v>
      </c>
      <c r="H186" s="4"/>
      <c r="I186" s="4">
        <v>17454</v>
      </c>
      <c r="J186" s="5"/>
      <c r="K186" s="5">
        <v>18000</v>
      </c>
      <c r="L186" s="5">
        <v>17271</v>
      </c>
      <c r="M186" s="12">
        <v>18000</v>
      </c>
    </row>
    <row r="187" spans="1:13" ht="12.75">
      <c r="A187" s="19" t="s">
        <v>412</v>
      </c>
      <c r="B187" s="1" t="s">
        <v>120</v>
      </c>
      <c r="C187" s="1"/>
      <c r="D187" s="1"/>
      <c r="G187" s="4">
        <v>18462</v>
      </c>
      <c r="H187" s="4"/>
      <c r="I187" s="4">
        <v>16694</v>
      </c>
      <c r="J187" s="5"/>
      <c r="K187" s="5">
        <v>20000</v>
      </c>
      <c r="L187" s="5">
        <v>18615</v>
      </c>
      <c r="M187" s="12">
        <v>20000</v>
      </c>
    </row>
    <row r="188" spans="1:13" ht="12.75">
      <c r="A188" s="19" t="s">
        <v>522</v>
      </c>
      <c r="B188" s="1" t="s">
        <v>307</v>
      </c>
      <c r="C188" s="1"/>
      <c r="D188" s="1"/>
      <c r="F188" s="7"/>
      <c r="G188" s="4">
        <v>0</v>
      </c>
      <c r="H188" s="4"/>
      <c r="I188" s="4">
        <v>0</v>
      </c>
      <c r="J188" s="20"/>
      <c r="K188" s="5">
        <v>0</v>
      </c>
      <c r="L188" s="5"/>
      <c r="M188" s="12">
        <v>1500</v>
      </c>
    </row>
    <row r="189" spans="1:13" ht="12.75">
      <c r="A189" s="19" t="s">
        <v>417</v>
      </c>
      <c r="B189" s="1" t="s">
        <v>121</v>
      </c>
      <c r="C189" s="1"/>
      <c r="D189" s="1"/>
      <c r="G189" s="4">
        <v>8180</v>
      </c>
      <c r="H189" s="4"/>
      <c r="I189" s="4">
        <v>8730</v>
      </c>
      <c r="J189" s="5"/>
      <c r="K189" s="5">
        <v>10000</v>
      </c>
      <c r="L189" s="5">
        <v>8000</v>
      </c>
      <c r="M189" s="12">
        <v>10000</v>
      </c>
    </row>
    <row r="190" spans="1:13" ht="12.75">
      <c r="A190" s="19" t="s">
        <v>416</v>
      </c>
      <c r="B190" s="1" t="s">
        <v>556</v>
      </c>
      <c r="C190" s="1"/>
      <c r="D190" s="1"/>
      <c r="G190" s="6">
        <v>4582</v>
      </c>
      <c r="H190" s="6"/>
      <c r="I190" s="6">
        <v>305</v>
      </c>
      <c r="J190" s="6"/>
      <c r="K190" s="10">
        <v>500</v>
      </c>
      <c r="L190" s="10">
        <v>500</v>
      </c>
      <c r="M190" s="12">
        <v>0</v>
      </c>
    </row>
    <row r="191" spans="1:13" ht="12.75">
      <c r="A191" s="19" t="s">
        <v>413</v>
      </c>
      <c r="B191" s="1" t="s">
        <v>122</v>
      </c>
      <c r="C191" s="1"/>
      <c r="D191" s="1"/>
      <c r="G191" s="4">
        <v>9288</v>
      </c>
      <c r="H191" s="4"/>
      <c r="I191" s="4">
        <v>9288</v>
      </c>
      <c r="J191" s="4"/>
      <c r="K191" s="5">
        <v>11000</v>
      </c>
      <c r="L191" s="5">
        <v>11000</v>
      </c>
      <c r="M191" s="12">
        <v>7000</v>
      </c>
    </row>
    <row r="192" spans="1:13" ht="12.75">
      <c r="A192" s="19"/>
      <c r="B192" s="1" t="s">
        <v>76</v>
      </c>
      <c r="C192" s="1"/>
      <c r="D192" s="1"/>
      <c r="G192" s="4"/>
      <c r="H192" s="4"/>
      <c r="I192" s="4"/>
      <c r="J192" s="4"/>
      <c r="K192" s="5"/>
      <c r="L192" s="5"/>
      <c r="M192" s="12">
        <f>SUM(M191)*(7.65%)</f>
        <v>535.5</v>
      </c>
    </row>
    <row r="193" spans="1:13" ht="12.75">
      <c r="A193" s="19" t="s">
        <v>418</v>
      </c>
      <c r="B193" s="1" t="s">
        <v>123</v>
      </c>
      <c r="C193" s="1"/>
      <c r="D193" s="1"/>
      <c r="G193" s="4">
        <v>1066</v>
      </c>
      <c r="H193" s="4"/>
      <c r="I193" s="4">
        <v>300</v>
      </c>
      <c r="J193" s="5"/>
      <c r="K193" s="5">
        <v>1500</v>
      </c>
      <c r="L193" s="5">
        <v>500</v>
      </c>
      <c r="M193" s="12">
        <v>500</v>
      </c>
    </row>
    <row r="194" spans="1:13" ht="12.75">
      <c r="A194" s="19" t="s">
        <v>414</v>
      </c>
      <c r="B194" s="1" t="s">
        <v>251</v>
      </c>
      <c r="C194" s="1"/>
      <c r="D194" s="1"/>
      <c r="G194" s="4">
        <v>63355</v>
      </c>
      <c r="H194" s="4"/>
      <c r="I194" s="4">
        <v>710</v>
      </c>
      <c r="J194" s="5"/>
      <c r="K194" s="5">
        <v>2500</v>
      </c>
      <c r="L194" s="5"/>
      <c r="M194" s="12">
        <v>0</v>
      </c>
    </row>
    <row r="195" spans="1:13" ht="12.75">
      <c r="A195" s="19" t="s">
        <v>415</v>
      </c>
      <c r="B195" s="1" t="s">
        <v>253</v>
      </c>
      <c r="C195" s="1"/>
      <c r="D195" s="1"/>
      <c r="G195" s="4">
        <v>971</v>
      </c>
      <c r="H195" s="4"/>
      <c r="I195" s="4">
        <v>1575</v>
      </c>
      <c r="J195" s="5"/>
      <c r="K195" s="5">
        <v>1500</v>
      </c>
      <c r="L195" s="5">
        <v>1000</v>
      </c>
      <c r="M195" s="12">
        <v>1000</v>
      </c>
    </row>
    <row r="196" spans="1:13" ht="12.75">
      <c r="A196" s="1"/>
      <c r="B196" s="1" t="s">
        <v>124</v>
      </c>
      <c r="C196" s="1"/>
      <c r="D196" s="1"/>
      <c r="G196" s="4">
        <f>SUM(G185:G195)</f>
        <v>122444</v>
      </c>
      <c r="H196" s="4"/>
      <c r="I196" s="4">
        <f>SUM(I185:I195)</f>
        <v>57276</v>
      </c>
      <c r="J196" s="5"/>
      <c r="K196" s="5">
        <f>SUM(K185:K195)</f>
        <v>67225</v>
      </c>
      <c r="L196" s="5">
        <f>SUM(L185:L195)</f>
        <v>59241</v>
      </c>
      <c r="M196" s="12">
        <f>SUM(M185:M195)</f>
        <v>61035.5</v>
      </c>
    </row>
    <row r="197" spans="1:12" ht="12.75">
      <c r="A197" s="1"/>
      <c r="B197" s="1"/>
      <c r="C197" s="1"/>
      <c r="D197" s="1"/>
      <c r="G197" s="6"/>
      <c r="H197" s="6"/>
      <c r="I197" s="6"/>
      <c r="J197" s="6"/>
      <c r="K197" s="10"/>
      <c r="L197" s="10"/>
    </row>
    <row r="198" spans="1:13" ht="12.75">
      <c r="A198" s="51" t="s">
        <v>419</v>
      </c>
      <c r="B198" s="1" t="s">
        <v>125</v>
      </c>
      <c r="C198" s="1"/>
      <c r="D198" s="1"/>
      <c r="G198" s="4">
        <v>131643</v>
      </c>
      <c r="H198" s="4"/>
      <c r="I198" s="4">
        <v>74160</v>
      </c>
      <c r="J198" s="4"/>
      <c r="K198" s="5">
        <v>76385</v>
      </c>
      <c r="L198" s="20">
        <v>76385</v>
      </c>
      <c r="M198" s="12">
        <v>79440.19</v>
      </c>
    </row>
    <row r="199" spans="1:13" ht="12.75">
      <c r="A199" s="51" t="s">
        <v>420</v>
      </c>
      <c r="B199" s="1" t="s">
        <v>126</v>
      </c>
      <c r="C199" s="1"/>
      <c r="D199" s="1"/>
      <c r="G199" s="4">
        <v>0</v>
      </c>
      <c r="H199" s="4"/>
      <c r="I199" s="4">
        <v>61263</v>
      </c>
      <c r="J199" s="5"/>
      <c r="K199" s="5">
        <v>69788</v>
      </c>
      <c r="L199" s="20">
        <v>69788</v>
      </c>
      <c r="M199" s="12">
        <v>72339.56</v>
      </c>
    </row>
    <row r="200" spans="1:13" ht="12.75">
      <c r="A200" s="51" t="s">
        <v>421</v>
      </c>
      <c r="B200" s="1" t="s">
        <v>127</v>
      </c>
      <c r="C200" s="1"/>
      <c r="D200" s="1"/>
      <c r="G200" s="4">
        <v>394116</v>
      </c>
      <c r="H200" s="4"/>
      <c r="I200" s="4">
        <v>391625</v>
      </c>
      <c r="J200" s="5"/>
      <c r="K200" s="5">
        <v>464917</v>
      </c>
      <c r="L200" s="20">
        <v>401114.31</v>
      </c>
      <c r="M200" s="12">
        <v>500476</v>
      </c>
    </row>
    <row r="201" spans="1:13" ht="12.75">
      <c r="A201" s="51" t="s">
        <v>422</v>
      </c>
      <c r="B201" s="1" t="s">
        <v>128</v>
      </c>
      <c r="C201" s="1"/>
      <c r="D201" s="1"/>
      <c r="G201" s="4">
        <v>0</v>
      </c>
      <c r="H201" s="4"/>
      <c r="I201" s="4">
        <v>0</v>
      </c>
      <c r="J201" s="5"/>
      <c r="K201" s="5">
        <v>57537</v>
      </c>
      <c r="L201" s="20">
        <v>58418.8</v>
      </c>
      <c r="M201" s="12">
        <v>63884.74</v>
      </c>
    </row>
    <row r="202" spans="1:13" ht="12.75">
      <c r="A202" s="55">
        <v>410.08</v>
      </c>
      <c r="B202" s="1" t="s">
        <v>549</v>
      </c>
      <c r="C202" s="1"/>
      <c r="D202" s="1"/>
      <c r="G202" s="4">
        <v>3100</v>
      </c>
      <c r="H202" s="4"/>
      <c r="I202" s="4">
        <v>3100</v>
      </c>
      <c r="J202" s="5"/>
      <c r="K202" s="5">
        <v>3100</v>
      </c>
      <c r="L202" s="20">
        <v>3100</v>
      </c>
      <c r="M202" s="12">
        <v>3100</v>
      </c>
    </row>
    <row r="203" spans="1:13" ht="12.75">
      <c r="A203" s="51" t="s">
        <v>423</v>
      </c>
      <c r="B203" s="1" t="s">
        <v>540</v>
      </c>
      <c r="C203" s="1"/>
      <c r="D203" s="1"/>
      <c r="G203" s="4">
        <v>16965</v>
      </c>
      <c r="H203" s="4"/>
      <c r="I203" s="4">
        <v>24915</v>
      </c>
      <c r="J203" s="5"/>
      <c r="K203" s="5">
        <v>26666</v>
      </c>
      <c r="L203" s="20">
        <v>53530.18</v>
      </c>
      <c r="M203" s="12">
        <v>58315</v>
      </c>
    </row>
    <row r="204" spans="1:13" ht="12.75">
      <c r="A204" s="51" t="s">
        <v>424</v>
      </c>
      <c r="B204" s="1" t="s">
        <v>130</v>
      </c>
      <c r="C204" s="1"/>
      <c r="D204" s="1"/>
      <c r="G204" s="4">
        <v>124000</v>
      </c>
      <c r="H204" s="4"/>
      <c r="I204" s="4">
        <v>137000</v>
      </c>
      <c r="J204" s="5"/>
      <c r="K204" s="5">
        <v>66448</v>
      </c>
      <c r="L204" s="34">
        <v>45811.58</v>
      </c>
      <c r="M204" s="12">
        <v>48848</v>
      </c>
    </row>
    <row r="205" spans="1:13" ht="12.75">
      <c r="A205" s="55">
        <v>410.17</v>
      </c>
      <c r="B205" s="62" t="s">
        <v>548</v>
      </c>
      <c r="C205" s="1"/>
      <c r="D205" s="1"/>
      <c r="G205" s="4">
        <v>20074</v>
      </c>
      <c r="H205" s="4"/>
      <c r="I205" s="4">
        <v>25042</v>
      </c>
      <c r="J205" s="5"/>
      <c r="K205" s="5">
        <v>45996.68</v>
      </c>
      <c r="L205" s="21">
        <v>52383.08</v>
      </c>
      <c r="M205" s="12">
        <v>22308</v>
      </c>
    </row>
    <row r="206" spans="1:13" ht="12.75">
      <c r="A206" s="51" t="s">
        <v>425</v>
      </c>
      <c r="B206" s="1" t="s">
        <v>131</v>
      </c>
      <c r="C206" s="1"/>
      <c r="D206" s="1"/>
      <c r="G206" s="4">
        <v>3410</v>
      </c>
      <c r="H206" s="4"/>
      <c r="I206" s="4">
        <v>2718</v>
      </c>
      <c r="J206" s="5"/>
      <c r="K206" s="5">
        <v>3600</v>
      </c>
      <c r="L206" s="20">
        <v>4030.52</v>
      </c>
      <c r="M206" s="12">
        <v>5950</v>
      </c>
    </row>
    <row r="207" spans="1:13" ht="12.75">
      <c r="A207" s="56">
        <v>410.13</v>
      </c>
      <c r="B207" s="62" t="s">
        <v>524</v>
      </c>
      <c r="C207" s="62"/>
      <c r="D207" s="62"/>
      <c r="E207" s="63"/>
      <c r="F207" s="63"/>
      <c r="G207" s="20">
        <v>13021.21</v>
      </c>
      <c r="H207" s="20"/>
      <c r="I207" s="20">
        <v>13718.15</v>
      </c>
      <c r="J207" s="5"/>
      <c r="K207" s="5">
        <v>16100</v>
      </c>
      <c r="L207" s="20">
        <v>15000</v>
      </c>
      <c r="M207" s="12">
        <v>16100</v>
      </c>
    </row>
    <row r="208" spans="1:13" ht="12.75">
      <c r="A208" s="51" t="s">
        <v>426</v>
      </c>
      <c r="B208" s="1" t="s">
        <v>132</v>
      </c>
      <c r="C208" s="1"/>
      <c r="D208" s="1"/>
      <c r="G208" s="4">
        <v>0</v>
      </c>
      <c r="H208" s="4"/>
      <c r="I208" s="4">
        <v>2733</v>
      </c>
      <c r="J208" s="5"/>
      <c r="K208" s="5">
        <v>20000</v>
      </c>
      <c r="L208" s="20">
        <v>7082.19</v>
      </c>
      <c r="M208" s="20">
        <v>11000</v>
      </c>
    </row>
    <row r="209" spans="1:13" ht="12.75">
      <c r="A209" s="51" t="s">
        <v>427</v>
      </c>
      <c r="B209" s="1" t="s">
        <v>133</v>
      </c>
      <c r="C209" s="1"/>
      <c r="D209" s="1"/>
      <c r="G209" s="4">
        <v>31000</v>
      </c>
      <c r="H209" s="4"/>
      <c r="I209" s="4">
        <v>23900</v>
      </c>
      <c r="J209" s="5"/>
      <c r="K209" s="5">
        <v>27064</v>
      </c>
      <c r="L209" s="20">
        <v>27953.8</v>
      </c>
      <c r="M209" s="20">
        <v>29666</v>
      </c>
    </row>
    <row r="210" spans="1:13" ht="12.75">
      <c r="A210" s="55">
        <v>410.011</v>
      </c>
      <c r="B210" s="1" t="s">
        <v>541</v>
      </c>
      <c r="C210" s="1"/>
      <c r="D210" s="1"/>
      <c r="G210" s="4">
        <v>4562.5</v>
      </c>
      <c r="H210" s="4"/>
      <c r="I210" s="4">
        <v>875</v>
      </c>
      <c r="J210" s="5"/>
      <c r="K210" s="5">
        <v>0</v>
      </c>
      <c r="L210" s="20">
        <v>1600</v>
      </c>
      <c r="M210" s="20">
        <v>2000</v>
      </c>
    </row>
    <row r="211" spans="1:13" ht="12.75">
      <c r="A211" s="56">
        <v>410.06</v>
      </c>
      <c r="B211" s="1" t="s">
        <v>134</v>
      </c>
      <c r="C211" s="1"/>
      <c r="D211" s="1"/>
      <c r="G211" s="4">
        <v>8815</v>
      </c>
      <c r="H211" s="4"/>
      <c r="I211" s="4">
        <v>9000</v>
      </c>
      <c r="J211" s="5"/>
      <c r="K211" s="5">
        <v>8400</v>
      </c>
      <c r="L211" s="20">
        <v>9401.63</v>
      </c>
      <c r="M211" s="20">
        <v>9500</v>
      </c>
    </row>
    <row r="212" spans="1:13" ht="12.75">
      <c r="A212" s="44">
        <v>410.2</v>
      </c>
      <c r="B212" s="1" t="s">
        <v>77</v>
      </c>
      <c r="C212" s="1"/>
      <c r="D212" s="1"/>
      <c r="G212" s="4">
        <v>4560</v>
      </c>
      <c r="H212" s="4"/>
      <c r="I212" s="4">
        <v>4770</v>
      </c>
      <c r="J212" s="5"/>
      <c r="K212" s="5">
        <v>6270</v>
      </c>
      <c r="L212" s="20">
        <v>6270</v>
      </c>
      <c r="M212" s="20">
        <v>6710</v>
      </c>
    </row>
    <row r="213" spans="1:13" ht="12.75">
      <c r="A213" s="44">
        <v>410.28</v>
      </c>
      <c r="B213" s="1" t="s">
        <v>309</v>
      </c>
      <c r="C213" s="1"/>
      <c r="D213" s="1"/>
      <c r="G213" s="4">
        <v>600</v>
      </c>
      <c r="H213" s="4"/>
      <c r="I213" s="4">
        <v>600</v>
      </c>
      <c r="J213" s="5"/>
      <c r="K213" s="5">
        <v>600</v>
      </c>
      <c r="L213" s="20">
        <v>600</v>
      </c>
      <c r="M213" s="20">
        <v>600</v>
      </c>
    </row>
    <row r="214" spans="1:16" ht="12.75">
      <c r="A214" s="55">
        <v>410.29</v>
      </c>
      <c r="B214" s="1" t="s">
        <v>135</v>
      </c>
      <c r="C214" s="1"/>
      <c r="D214" s="1"/>
      <c r="G214" s="4">
        <v>6639</v>
      </c>
      <c r="H214" s="4"/>
      <c r="I214" s="4">
        <v>7447</v>
      </c>
      <c r="J214" s="5"/>
      <c r="K214" s="5">
        <v>14100</v>
      </c>
      <c r="L214" s="20">
        <v>12039.98</v>
      </c>
      <c r="M214" s="20">
        <v>13696</v>
      </c>
      <c r="N214" s="7"/>
      <c r="O214" s="70"/>
      <c r="P214" s="70"/>
    </row>
    <row r="215" spans="1:13" ht="12.75">
      <c r="A215" s="55">
        <v>410.043</v>
      </c>
      <c r="B215" s="1" t="s">
        <v>76</v>
      </c>
      <c r="C215" s="1"/>
      <c r="D215" s="1"/>
      <c r="G215" s="27">
        <v>10417</v>
      </c>
      <c r="H215" s="2"/>
      <c r="I215" s="27">
        <f>SUM(I204+I209+I211)*7.65%</f>
        <v>12997.35</v>
      </c>
      <c r="J215" s="27">
        <f>SUM(J204+J209+J211)*7.65%</f>
        <v>0</v>
      </c>
      <c r="K215" s="27">
        <f>SUM(K202+K204+K205+K209+K210+K211)*7.65%+SUM(K198+K199+K200+K201+K203+K206+K208+K212+K214)*1.45%</f>
        <v>22271.477519999997</v>
      </c>
      <c r="L215" s="27">
        <f>SUM(L202+L204+L205+L209+L210+L211+L213)*7.65%+SUM(L198+L199+L200+L201+L203+L206+L208+L212+L214)*1.45%</f>
        <v>20760.587095000003</v>
      </c>
      <c r="M215" s="27">
        <f>SUM(M202+M204+M205+M209+M210+M211+M213)*7.65%+SUM(M198+M199+M200+M201+M203+M206+M208+M212+M214)*1.45%</f>
        <v>20646.949604999998</v>
      </c>
    </row>
    <row r="216" spans="1:13" ht="12.75">
      <c r="A216" s="55">
        <v>410.045</v>
      </c>
      <c r="B216" s="19" t="s">
        <v>86</v>
      </c>
      <c r="C216" s="19"/>
      <c r="D216" s="19"/>
      <c r="E216" s="18"/>
      <c r="G216" s="4">
        <v>0</v>
      </c>
      <c r="H216" s="4"/>
      <c r="I216" s="4">
        <v>162000</v>
      </c>
      <c r="J216" s="5"/>
      <c r="K216" s="5">
        <v>178450</v>
      </c>
      <c r="L216" s="20">
        <v>222023.13</v>
      </c>
      <c r="M216" s="20">
        <v>249497</v>
      </c>
    </row>
    <row r="217" spans="1:13" ht="12.75">
      <c r="A217" s="55">
        <v>410.24</v>
      </c>
      <c r="B217" s="19" t="s">
        <v>542</v>
      </c>
      <c r="C217" s="19"/>
      <c r="D217" s="19"/>
      <c r="E217" s="18"/>
      <c r="G217" s="4">
        <v>1041</v>
      </c>
      <c r="H217" s="4"/>
      <c r="I217" s="4">
        <v>0</v>
      </c>
      <c r="J217" s="5"/>
      <c r="K217" s="5">
        <v>1000</v>
      </c>
      <c r="L217" s="20">
        <v>0</v>
      </c>
      <c r="M217" s="20">
        <v>1000</v>
      </c>
    </row>
    <row r="218" spans="1:13" ht="12.75">
      <c r="A218" s="55">
        <v>410.12</v>
      </c>
      <c r="B218" s="19" t="s">
        <v>263</v>
      </c>
      <c r="C218" s="19"/>
      <c r="D218" s="19"/>
      <c r="E218" s="18"/>
      <c r="G218" s="4">
        <v>6403</v>
      </c>
      <c r="H218" s="4"/>
      <c r="I218" s="4">
        <v>6800</v>
      </c>
      <c r="J218" s="5"/>
      <c r="K218" s="5">
        <v>6800</v>
      </c>
      <c r="L218" s="20">
        <v>4190.85</v>
      </c>
      <c r="M218" s="20">
        <v>13380</v>
      </c>
    </row>
    <row r="219" spans="1:13" ht="12.75">
      <c r="A219" s="55">
        <v>410.26</v>
      </c>
      <c r="B219" s="1" t="s">
        <v>136</v>
      </c>
      <c r="C219" s="1"/>
      <c r="D219" s="1"/>
      <c r="G219" s="4">
        <v>25908</v>
      </c>
      <c r="H219" s="4"/>
      <c r="I219" s="4">
        <v>21000</v>
      </c>
      <c r="J219" s="5"/>
      <c r="K219" s="5">
        <v>20875</v>
      </c>
      <c r="L219" s="20">
        <v>19592.55</v>
      </c>
      <c r="M219" s="20">
        <v>9400</v>
      </c>
    </row>
    <row r="220" spans="1:13" ht="12.75">
      <c r="A220" s="55">
        <v>410.27</v>
      </c>
      <c r="B220" s="1" t="s">
        <v>140</v>
      </c>
      <c r="C220" s="1"/>
      <c r="D220" s="1"/>
      <c r="G220" s="4">
        <v>0</v>
      </c>
      <c r="H220" s="4"/>
      <c r="I220" s="4">
        <v>1500</v>
      </c>
      <c r="J220" s="5"/>
      <c r="K220" s="5">
        <v>1500</v>
      </c>
      <c r="L220" s="20">
        <v>394.32</v>
      </c>
      <c r="M220" s="20">
        <v>1500</v>
      </c>
    </row>
    <row r="221" spans="1:13" ht="12.75">
      <c r="A221" s="68">
        <v>410.3</v>
      </c>
      <c r="B221" s="1" t="s">
        <v>137</v>
      </c>
      <c r="C221" s="1"/>
      <c r="D221" s="1"/>
      <c r="G221" s="4">
        <v>1408</v>
      </c>
      <c r="H221" s="4"/>
      <c r="I221" s="4">
        <v>1137</v>
      </c>
      <c r="J221" s="5"/>
      <c r="K221" s="5">
        <v>800</v>
      </c>
      <c r="L221" s="20">
        <v>346.52</v>
      </c>
      <c r="M221" s="20">
        <v>1600</v>
      </c>
    </row>
    <row r="222" spans="1:13" ht="12.75">
      <c r="A222" s="55">
        <v>410.31</v>
      </c>
      <c r="B222" s="1" t="s">
        <v>97</v>
      </c>
      <c r="C222" s="1"/>
      <c r="D222" s="1"/>
      <c r="G222" s="4"/>
      <c r="H222" s="4"/>
      <c r="I222" s="4"/>
      <c r="J222" s="5"/>
      <c r="K222" s="5">
        <v>10300</v>
      </c>
      <c r="L222" s="20"/>
      <c r="M222" s="20">
        <v>4210</v>
      </c>
    </row>
    <row r="223" spans="1:13" ht="12.75">
      <c r="A223" s="55">
        <v>410.033</v>
      </c>
      <c r="B223" s="1" t="s">
        <v>141</v>
      </c>
      <c r="C223" s="1"/>
      <c r="D223" s="1"/>
      <c r="G223" s="4">
        <v>1421</v>
      </c>
      <c r="H223" s="4"/>
      <c r="I223" s="4">
        <v>1700</v>
      </c>
      <c r="J223" s="5"/>
      <c r="K223" s="5">
        <v>1730</v>
      </c>
      <c r="L223" s="20">
        <v>1807.04</v>
      </c>
      <c r="M223" s="20">
        <v>2032</v>
      </c>
    </row>
    <row r="224" spans="1:13" ht="12.75">
      <c r="A224" s="55">
        <v>410.032</v>
      </c>
      <c r="B224" s="1" t="s">
        <v>80</v>
      </c>
      <c r="D224" s="1"/>
      <c r="G224" s="4">
        <v>4055</v>
      </c>
      <c r="H224" s="4"/>
      <c r="I224" s="4">
        <v>5858</v>
      </c>
      <c r="J224" s="5"/>
      <c r="K224" s="5">
        <v>7200</v>
      </c>
      <c r="L224" s="20">
        <v>6795.47</v>
      </c>
      <c r="M224" s="20">
        <v>9167</v>
      </c>
    </row>
    <row r="225" spans="1:13" ht="12.75">
      <c r="A225" s="55">
        <v>410.34</v>
      </c>
      <c r="B225" s="1" t="s">
        <v>98</v>
      </c>
      <c r="D225" s="1"/>
      <c r="G225" s="4"/>
      <c r="H225" s="4"/>
      <c r="I225" s="4"/>
      <c r="J225" s="5"/>
      <c r="K225" s="5">
        <v>0</v>
      </c>
      <c r="L225" s="20"/>
      <c r="M225" s="20">
        <v>11300</v>
      </c>
    </row>
    <row r="226" spans="1:13" ht="12.75">
      <c r="A226" s="68">
        <v>410.5</v>
      </c>
      <c r="B226" s="1" t="s">
        <v>138</v>
      </c>
      <c r="D226" s="1"/>
      <c r="G226" s="4">
        <v>18117</v>
      </c>
      <c r="H226" s="4"/>
      <c r="I226" s="4">
        <v>20178</v>
      </c>
      <c r="J226" s="5"/>
      <c r="K226" s="5">
        <v>20000</v>
      </c>
      <c r="L226" s="20">
        <v>18518.26</v>
      </c>
      <c r="M226" s="20">
        <v>26000</v>
      </c>
    </row>
    <row r="227" spans="1:13" ht="12.75">
      <c r="A227" s="55">
        <v>410.55</v>
      </c>
      <c r="B227" s="1" t="s">
        <v>139</v>
      </c>
      <c r="D227" s="1"/>
      <c r="G227" s="4">
        <v>25929</v>
      </c>
      <c r="H227" s="4"/>
      <c r="I227" s="4">
        <v>22661</v>
      </c>
      <c r="J227" s="5"/>
      <c r="K227" s="5">
        <v>25000</v>
      </c>
      <c r="L227" s="20">
        <v>37662.11</v>
      </c>
      <c r="M227" s="20">
        <v>42840</v>
      </c>
    </row>
    <row r="228" spans="1:13" ht="12.75">
      <c r="A228" s="55">
        <v>410.35</v>
      </c>
      <c r="B228" s="1" t="s">
        <v>543</v>
      </c>
      <c r="D228" s="1"/>
      <c r="G228" s="4">
        <v>0</v>
      </c>
      <c r="H228" s="4"/>
      <c r="I228" s="4">
        <v>0</v>
      </c>
      <c r="J228" s="5"/>
      <c r="K228" s="5">
        <v>0</v>
      </c>
      <c r="L228" s="20">
        <v>0</v>
      </c>
      <c r="M228" s="20">
        <v>900</v>
      </c>
    </row>
    <row r="229" spans="1:13" ht="12.75">
      <c r="A229" s="55">
        <v>410.36</v>
      </c>
      <c r="B229" s="1" t="s">
        <v>544</v>
      </c>
      <c r="D229" s="1"/>
      <c r="G229" s="4">
        <v>0</v>
      </c>
      <c r="H229" s="4"/>
      <c r="I229" s="4">
        <v>0</v>
      </c>
      <c r="J229" s="5"/>
      <c r="K229" s="5">
        <v>0</v>
      </c>
      <c r="L229" s="20">
        <v>0</v>
      </c>
      <c r="M229" s="20">
        <v>13600</v>
      </c>
    </row>
    <row r="230" spans="1:13" ht="12.75">
      <c r="A230" s="55">
        <v>410.37</v>
      </c>
      <c r="B230" s="1" t="s">
        <v>545</v>
      </c>
      <c r="D230" s="1"/>
      <c r="G230" s="4">
        <v>0</v>
      </c>
      <c r="H230" s="4"/>
      <c r="I230" s="4">
        <v>0</v>
      </c>
      <c r="J230" s="5"/>
      <c r="K230" s="5">
        <v>0</v>
      </c>
      <c r="L230" s="20">
        <v>0</v>
      </c>
      <c r="M230" s="20">
        <v>3000</v>
      </c>
    </row>
    <row r="231" spans="1:13" ht="12.75">
      <c r="A231" s="68">
        <v>410.8</v>
      </c>
      <c r="B231" s="1" t="s">
        <v>556</v>
      </c>
      <c r="D231" s="1"/>
      <c r="G231" s="4">
        <v>41133</v>
      </c>
      <c r="H231" s="4"/>
      <c r="I231" s="4">
        <v>13716</v>
      </c>
      <c r="J231" s="5"/>
      <c r="K231" s="5">
        <v>40400</v>
      </c>
      <c r="L231" s="20">
        <v>32931.49</v>
      </c>
      <c r="M231" s="20">
        <v>0</v>
      </c>
    </row>
    <row r="232" spans="1:13" ht="12.75">
      <c r="A232" s="1"/>
      <c r="B232" s="1" t="s">
        <v>142</v>
      </c>
      <c r="D232" s="1"/>
      <c r="G232" s="4">
        <f>SUM(G198:G231)</f>
        <v>898337.71</v>
      </c>
      <c r="H232" s="4"/>
      <c r="I232" s="4">
        <f>SUM(I198:I231)</f>
        <v>1052413.5</v>
      </c>
      <c r="J232" s="5"/>
      <c r="K232" s="5">
        <f>SUM(K198:K231)</f>
        <v>1243298.15752</v>
      </c>
      <c r="L232" s="5">
        <f>SUM(L198:L231)</f>
        <v>1209531.3970950004</v>
      </c>
      <c r="M232" s="5">
        <f>SUM(M198:M231)</f>
        <v>1354006.439605</v>
      </c>
    </row>
    <row r="233" spans="1:12" ht="12.75">
      <c r="A233" s="1"/>
      <c r="B233" s="1"/>
      <c r="D233" s="1"/>
      <c r="G233" s="4"/>
      <c r="H233" s="4"/>
      <c r="I233" s="4"/>
      <c r="J233" s="5"/>
      <c r="K233" s="5"/>
      <c r="L233" s="5"/>
    </row>
    <row r="234" spans="1:12" ht="12.75">
      <c r="A234" s="1"/>
      <c r="B234" s="1"/>
      <c r="D234" s="13"/>
      <c r="G234" s="6"/>
      <c r="H234" s="6"/>
      <c r="I234" s="6"/>
      <c r="J234" s="10"/>
      <c r="K234" s="10"/>
      <c r="L234" s="10"/>
    </row>
    <row r="235" spans="1:13" ht="12.75">
      <c r="A235" s="19" t="s">
        <v>428</v>
      </c>
      <c r="B235" s="1" t="s">
        <v>143</v>
      </c>
      <c r="C235" s="13"/>
      <c r="D235" s="16"/>
      <c r="E235" s="15"/>
      <c r="F235" s="15"/>
      <c r="G235" s="4">
        <v>34278</v>
      </c>
      <c r="H235" s="4"/>
      <c r="I235" s="4">
        <v>45900</v>
      </c>
      <c r="J235" s="4"/>
      <c r="K235" s="4">
        <v>47277</v>
      </c>
      <c r="L235" s="21">
        <v>47277</v>
      </c>
      <c r="M235" s="21">
        <v>48695</v>
      </c>
    </row>
    <row r="236" spans="1:13" ht="12.75">
      <c r="A236" s="19" t="s">
        <v>429</v>
      </c>
      <c r="B236" s="1" t="s">
        <v>77</v>
      </c>
      <c r="C236" s="13"/>
      <c r="D236" s="16"/>
      <c r="E236" s="15"/>
      <c r="F236" s="15"/>
      <c r="G236" s="4">
        <v>0</v>
      </c>
      <c r="H236" s="4"/>
      <c r="I236" s="4">
        <v>0</v>
      </c>
      <c r="J236" s="4"/>
      <c r="K236" s="4">
        <v>0</v>
      </c>
      <c r="L236" s="21">
        <v>0</v>
      </c>
      <c r="M236" s="21">
        <v>0</v>
      </c>
    </row>
    <row r="237" spans="1:13" ht="12.75">
      <c r="A237" s="19" t="s">
        <v>430</v>
      </c>
      <c r="B237" s="1" t="s">
        <v>79</v>
      </c>
      <c r="C237" s="13"/>
      <c r="D237" s="16"/>
      <c r="E237" s="15"/>
      <c r="F237" s="15"/>
      <c r="G237" s="4">
        <v>1297.8</v>
      </c>
      <c r="H237" s="4"/>
      <c r="I237" s="21">
        <v>1297.8</v>
      </c>
      <c r="J237" s="4"/>
      <c r="K237" s="4">
        <v>1500</v>
      </c>
      <c r="L237" s="21">
        <v>1324.2</v>
      </c>
      <c r="M237" s="21">
        <v>1363.8</v>
      </c>
    </row>
    <row r="238" spans="1:13" ht="12.75">
      <c r="A238" s="19" t="s">
        <v>431</v>
      </c>
      <c r="B238" s="1" t="s">
        <v>76</v>
      </c>
      <c r="C238" s="13"/>
      <c r="D238" s="16"/>
      <c r="E238" s="15"/>
      <c r="F238" s="15"/>
      <c r="G238" s="4">
        <f>SUM(G234:G236)*(7.65%)</f>
        <v>2622.267</v>
      </c>
      <c r="H238" s="4"/>
      <c r="I238" s="4">
        <f>SUM(I235)*(7.65%)</f>
        <v>3511.35</v>
      </c>
      <c r="J238" s="5"/>
      <c r="K238" s="4">
        <f>SUM(K235:K236)*7.65%</f>
        <v>3616.6905</v>
      </c>
      <c r="L238" s="4">
        <f>SUM(L235:L236)*7.65%</f>
        <v>3616.6905</v>
      </c>
      <c r="M238" s="4">
        <f>SUM(M235:M236)*7.65%</f>
        <v>3725.1675</v>
      </c>
    </row>
    <row r="239" spans="1:13" ht="12.75">
      <c r="A239" s="19" t="s">
        <v>432</v>
      </c>
      <c r="B239" s="1" t="s">
        <v>78</v>
      </c>
      <c r="C239" s="1"/>
      <c r="D239" s="1"/>
      <c r="G239" s="6">
        <v>1300</v>
      </c>
      <c r="H239" s="6"/>
      <c r="I239" s="6">
        <v>1300</v>
      </c>
      <c r="J239" s="10"/>
      <c r="K239" s="10">
        <v>1300</v>
      </c>
      <c r="L239" s="10">
        <v>1300</v>
      </c>
      <c r="M239" s="34">
        <v>1300</v>
      </c>
    </row>
    <row r="240" spans="1:13" ht="12.75">
      <c r="A240" s="19" t="s">
        <v>433</v>
      </c>
      <c r="B240" s="1" t="s">
        <v>86</v>
      </c>
      <c r="C240" s="1"/>
      <c r="D240" s="1"/>
      <c r="G240" s="4">
        <v>0</v>
      </c>
      <c r="H240" s="4">
        <f>SUM(H235:H239)</f>
        <v>0</v>
      </c>
      <c r="I240" s="4">
        <v>15000</v>
      </c>
      <c r="J240" s="4">
        <f>SUM(J235:J239)</f>
        <v>0</v>
      </c>
      <c r="K240" s="4">
        <v>16600</v>
      </c>
      <c r="L240" s="17">
        <v>18852</v>
      </c>
      <c r="M240" s="17">
        <v>22415</v>
      </c>
    </row>
    <row r="241" spans="1:13" ht="12.75">
      <c r="A241" s="19" t="s">
        <v>434</v>
      </c>
      <c r="B241" s="1" t="s">
        <v>80</v>
      </c>
      <c r="C241" s="1"/>
      <c r="D241" s="1"/>
      <c r="G241" s="4">
        <v>250</v>
      </c>
      <c r="H241" s="4"/>
      <c r="I241" s="4">
        <v>250</v>
      </c>
      <c r="J241" s="5"/>
      <c r="K241" s="5">
        <v>250</v>
      </c>
      <c r="L241" s="5">
        <v>360</v>
      </c>
      <c r="M241" s="5">
        <v>360</v>
      </c>
    </row>
    <row r="242" spans="1:13" ht="12.75">
      <c r="A242" s="19" t="s">
        <v>435</v>
      </c>
      <c r="B242" s="1" t="s">
        <v>82</v>
      </c>
      <c r="C242" s="1"/>
      <c r="D242" s="1"/>
      <c r="G242" s="4">
        <v>0</v>
      </c>
      <c r="H242" s="4"/>
      <c r="I242" s="4">
        <v>0</v>
      </c>
      <c r="J242" s="5"/>
      <c r="K242" s="5">
        <v>0</v>
      </c>
      <c r="L242" s="20">
        <v>100</v>
      </c>
      <c r="M242" s="5">
        <v>500</v>
      </c>
    </row>
    <row r="243" spans="1:13" ht="12.75">
      <c r="A243" s="19" t="s">
        <v>436</v>
      </c>
      <c r="B243" s="1" t="s">
        <v>144</v>
      </c>
      <c r="C243" s="1"/>
      <c r="D243" s="1"/>
      <c r="G243" s="4">
        <v>16757</v>
      </c>
      <c r="H243" s="4"/>
      <c r="I243" s="4">
        <v>25342</v>
      </c>
      <c r="J243" s="5"/>
      <c r="K243" s="5">
        <v>25000</v>
      </c>
      <c r="L243" s="5">
        <v>17391</v>
      </c>
      <c r="M243" s="5">
        <v>18000</v>
      </c>
    </row>
    <row r="244" spans="1:13" ht="12.75">
      <c r="A244" s="19" t="s">
        <v>437</v>
      </c>
      <c r="B244" s="1" t="s">
        <v>145</v>
      </c>
      <c r="C244" s="1"/>
      <c r="D244" s="1"/>
      <c r="G244" s="4">
        <v>41015</v>
      </c>
      <c r="H244" s="4"/>
      <c r="I244" s="4">
        <v>29185</v>
      </c>
      <c r="J244" s="5"/>
      <c r="K244" s="5">
        <v>30000</v>
      </c>
      <c r="L244" s="5">
        <v>10000</v>
      </c>
      <c r="M244" s="5">
        <v>15000</v>
      </c>
    </row>
    <row r="245" spans="1:13" ht="12.75">
      <c r="A245" s="19" t="s">
        <v>438</v>
      </c>
      <c r="B245" s="1" t="s">
        <v>34</v>
      </c>
      <c r="C245" s="1"/>
      <c r="D245" s="1"/>
      <c r="G245" s="4">
        <v>0</v>
      </c>
      <c r="H245" s="4"/>
      <c r="I245" s="4">
        <v>0</v>
      </c>
      <c r="J245" s="5"/>
      <c r="K245" s="5">
        <v>0</v>
      </c>
      <c r="L245" s="20">
        <v>380</v>
      </c>
      <c r="M245" s="5">
        <v>350</v>
      </c>
    </row>
    <row r="246" spans="1:13" ht="12.75">
      <c r="A246" s="19" t="s">
        <v>439</v>
      </c>
      <c r="B246" s="1" t="s">
        <v>98</v>
      </c>
      <c r="C246" s="1"/>
      <c r="D246" s="1"/>
      <c r="G246" s="4">
        <v>0</v>
      </c>
      <c r="H246" s="4"/>
      <c r="I246" s="4">
        <v>0</v>
      </c>
      <c r="J246" s="5"/>
      <c r="K246" s="5">
        <v>0</v>
      </c>
      <c r="L246" s="20">
        <v>2500</v>
      </c>
      <c r="M246" s="5">
        <v>1000</v>
      </c>
    </row>
    <row r="247" spans="1:13" ht="12.75">
      <c r="A247" s="19" t="s">
        <v>440</v>
      </c>
      <c r="B247" s="1" t="s">
        <v>252</v>
      </c>
      <c r="C247" s="1"/>
      <c r="D247" s="1"/>
      <c r="G247" s="4">
        <v>138</v>
      </c>
      <c r="H247" s="4"/>
      <c r="I247" s="4">
        <v>300</v>
      </c>
      <c r="J247" s="5"/>
      <c r="K247" s="5">
        <v>800</v>
      </c>
      <c r="L247" s="20">
        <v>371.95</v>
      </c>
      <c r="M247" s="5">
        <v>800</v>
      </c>
    </row>
    <row r="248" spans="1:13" ht="12.75">
      <c r="A248" s="19" t="s">
        <v>441</v>
      </c>
      <c r="B248" s="1" t="s">
        <v>73</v>
      </c>
      <c r="C248" s="1"/>
      <c r="D248" s="1"/>
      <c r="G248" s="4">
        <v>0</v>
      </c>
      <c r="H248" s="4"/>
      <c r="I248" s="4">
        <v>0</v>
      </c>
      <c r="J248" s="5"/>
      <c r="K248" s="5">
        <v>0</v>
      </c>
      <c r="L248" s="20">
        <v>85</v>
      </c>
      <c r="M248" s="5">
        <v>100</v>
      </c>
    </row>
    <row r="249" spans="1:13" ht="12.75">
      <c r="A249" s="1"/>
      <c r="B249" s="1" t="s">
        <v>146</v>
      </c>
      <c r="C249" s="1"/>
      <c r="D249" s="1"/>
      <c r="G249" s="4">
        <f>SUM(G235:G248)</f>
        <v>97658.06700000001</v>
      </c>
      <c r="H249" s="4"/>
      <c r="I249" s="4">
        <f>SUM(I235:I248)</f>
        <v>122086.15</v>
      </c>
      <c r="J249" s="5"/>
      <c r="K249" s="5">
        <f>SUM(K235:K248)</f>
        <v>126343.6905</v>
      </c>
      <c r="L249" s="5">
        <f>SUM(L235:L248)</f>
        <v>103557.84049999999</v>
      </c>
      <c r="M249" s="12">
        <f>SUM(M235:M248)</f>
        <v>113608.9675</v>
      </c>
    </row>
    <row r="250" spans="1:12" ht="12.75">
      <c r="A250" s="1"/>
      <c r="B250" s="1"/>
      <c r="C250" s="1"/>
      <c r="D250" s="1"/>
      <c r="G250" s="4"/>
      <c r="H250" s="4"/>
      <c r="I250" s="4"/>
      <c r="J250" s="5"/>
      <c r="K250" s="5"/>
      <c r="L250" s="5"/>
    </row>
    <row r="251" spans="1:13" ht="12.75">
      <c r="A251" s="1" t="s">
        <v>442</v>
      </c>
      <c r="B251" s="1" t="s">
        <v>147</v>
      </c>
      <c r="C251" s="1"/>
      <c r="D251" s="1"/>
      <c r="G251" s="4">
        <v>900</v>
      </c>
      <c r="H251" s="4"/>
      <c r="I251" s="4">
        <v>900</v>
      </c>
      <c r="J251" s="5"/>
      <c r="K251" s="5">
        <v>900</v>
      </c>
      <c r="L251" s="5">
        <v>900</v>
      </c>
      <c r="M251" s="12">
        <v>900</v>
      </c>
    </row>
    <row r="252" spans="1:13" ht="12.75">
      <c r="A252" s="19" t="s">
        <v>443</v>
      </c>
      <c r="B252" s="1" t="s">
        <v>76</v>
      </c>
      <c r="C252" s="1"/>
      <c r="D252" s="1"/>
      <c r="G252" s="4">
        <f>SUM(G251)*(7.65%)</f>
        <v>68.85</v>
      </c>
      <c r="H252" s="4"/>
      <c r="I252" s="4">
        <f>SUM(I251)*(7.65%)</f>
        <v>68.85</v>
      </c>
      <c r="J252" s="5"/>
      <c r="K252" s="4">
        <v>69</v>
      </c>
      <c r="L252" s="4">
        <v>69</v>
      </c>
      <c r="M252" s="4">
        <v>69</v>
      </c>
    </row>
    <row r="253" spans="1:13" ht="12.75">
      <c r="A253" s="19" t="s">
        <v>444</v>
      </c>
      <c r="B253" s="1" t="s">
        <v>148</v>
      </c>
      <c r="C253" s="1"/>
      <c r="D253" s="1"/>
      <c r="G253" s="4">
        <v>0</v>
      </c>
      <c r="H253" s="4"/>
      <c r="I253" s="4">
        <v>0</v>
      </c>
      <c r="J253" s="5"/>
      <c r="K253" s="5">
        <v>0</v>
      </c>
      <c r="L253" s="5">
        <v>0</v>
      </c>
      <c r="M253" s="12">
        <v>0</v>
      </c>
    </row>
    <row r="254" spans="1:13" ht="12.75">
      <c r="A254" s="19" t="s">
        <v>445</v>
      </c>
      <c r="B254" s="1" t="s">
        <v>149</v>
      </c>
      <c r="C254" s="1"/>
      <c r="D254" s="1"/>
      <c r="G254" s="4">
        <v>0</v>
      </c>
      <c r="H254" s="4"/>
      <c r="I254" s="4">
        <v>0</v>
      </c>
      <c r="J254" s="5"/>
      <c r="K254" s="5">
        <v>0</v>
      </c>
      <c r="L254" s="5">
        <v>0</v>
      </c>
      <c r="M254" s="12">
        <v>0</v>
      </c>
    </row>
    <row r="255" spans="1:13" ht="12.75">
      <c r="A255" s="45">
        <v>415.33</v>
      </c>
      <c r="B255" s="1" t="s">
        <v>150</v>
      </c>
      <c r="C255" s="1"/>
      <c r="D255" s="1"/>
      <c r="G255" s="4">
        <v>0</v>
      </c>
      <c r="H255" s="4"/>
      <c r="I255" s="4">
        <v>432</v>
      </c>
      <c r="J255" s="5"/>
      <c r="K255" s="5">
        <v>500</v>
      </c>
      <c r="L255" s="5">
        <v>500</v>
      </c>
      <c r="M255" s="5">
        <v>500</v>
      </c>
    </row>
    <row r="256" spans="1:13" ht="12.75">
      <c r="A256" s="19" t="s">
        <v>446</v>
      </c>
      <c r="B256" s="1" t="s">
        <v>556</v>
      </c>
      <c r="C256" s="1"/>
      <c r="D256" s="1"/>
      <c r="G256" s="4">
        <v>0</v>
      </c>
      <c r="H256" s="4"/>
      <c r="I256" s="4">
        <v>500</v>
      </c>
      <c r="J256" s="5"/>
      <c r="K256" s="5">
        <v>500</v>
      </c>
      <c r="L256" s="5">
        <v>500</v>
      </c>
      <c r="M256" s="5">
        <v>0</v>
      </c>
    </row>
    <row r="257" spans="1:13" ht="12.75">
      <c r="A257" s="1"/>
      <c r="B257" s="1" t="s">
        <v>151</v>
      </c>
      <c r="C257" s="1"/>
      <c r="D257" s="1"/>
      <c r="G257" s="27">
        <f>SUM(G251:G256)</f>
        <v>968.85</v>
      </c>
      <c r="H257" s="2"/>
      <c r="I257" s="27">
        <f>SUM(I251:I256)</f>
        <v>1900.85</v>
      </c>
      <c r="J257" s="2"/>
      <c r="K257" s="27">
        <f>SUM(K251:K256)</f>
        <v>1969</v>
      </c>
      <c r="L257" s="27">
        <f>SUM(L251:L256)</f>
        <v>1969</v>
      </c>
      <c r="M257" s="12">
        <f>SUM(M251:M256)</f>
        <v>1469</v>
      </c>
    </row>
    <row r="258" spans="1:12" ht="12.75">
      <c r="A258" s="1"/>
      <c r="B258" s="1"/>
      <c r="C258" s="1"/>
      <c r="D258" s="1"/>
      <c r="G258" s="4"/>
      <c r="H258" s="4"/>
      <c r="I258" s="4"/>
      <c r="J258" s="5"/>
      <c r="K258" s="5"/>
      <c r="L258" s="5"/>
    </row>
    <row r="259" spans="1:13" ht="12.75">
      <c r="A259" s="1" t="s">
        <v>241</v>
      </c>
      <c r="B259" s="1" t="s">
        <v>152</v>
      </c>
      <c r="C259" s="1"/>
      <c r="D259" s="1"/>
      <c r="G259" s="4">
        <v>0</v>
      </c>
      <c r="H259" s="4"/>
      <c r="I259" s="4"/>
      <c r="J259" s="5"/>
      <c r="K259" s="5">
        <v>0</v>
      </c>
      <c r="L259" s="5">
        <v>0</v>
      </c>
      <c r="M259" s="5">
        <v>0</v>
      </c>
    </row>
    <row r="260" spans="1:13" ht="12.75">
      <c r="A260" s="19" t="s">
        <v>447</v>
      </c>
      <c r="B260" s="1" t="s">
        <v>148</v>
      </c>
      <c r="C260" s="1"/>
      <c r="D260" s="1"/>
      <c r="G260" s="4">
        <v>0</v>
      </c>
      <c r="H260" s="4"/>
      <c r="I260" s="4">
        <v>0</v>
      </c>
      <c r="J260" s="5"/>
      <c r="K260" s="5">
        <v>2500</v>
      </c>
      <c r="L260" s="5">
        <v>0</v>
      </c>
      <c r="M260" s="5">
        <v>500</v>
      </c>
    </row>
    <row r="261" spans="1:13" ht="12.75">
      <c r="A261" s="1"/>
      <c r="B261" s="1" t="s">
        <v>153</v>
      </c>
      <c r="C261" s="1"/>
      <c r="D261" s="1"/>
      <c r="G261" s="4">
        <f>SUM(G259:G260)</f>
        <v>0</v>
      </c>
      <c r="H261" s="4"/>
      <c r="I261" s="4">
        <f>SUM(I260)</f>
        <v>0</v>
      </c>
      <c r="J261" s="5"/>
      <c r="K261" s="5">
        <f>SUM(K259:K260)</f>
        <v>2500</v>
      </c>
      <c r="L261" s="5">
        <f>SUM(L259:L260)</f>
        <v>0</v>
      </c>
      <c r="M261" s="12">
        <f>SUM(M259:M260)</f>
        <v>500</v>
      </c>
    </row>
    <row r="262" spans="1:12" ht="12.75">
      <c r="A262" s="1"/>
      <c r="B262" s="1"/>
      <c r="C262" s="1"/>
      <c r="D262" s="1"/>
      <c r="G262" s="6"/>
      <c r="H262" s="6"/>
      <c r="I262" s="6"/>
      <c r="J262" s="10"/>
      <c r="K262" s="10"/>
      <c r="L262" s="10"/>
    </row>
    <row r="263" spans="1:14" ht="12.75">
      <c r="A263" s="43"/>
      <c r="B263" s="43"/>
      <c r="C263" s="43"/>
      <c r="D263" s="43"/>
      <c r="E263" s="52"/>
      <c r="F263" s="52"/>
      <c r="G263" s="53"/>
      <c r="H263" s="53"/>
      <c r="I263" s="53"/>
      <c r="J263" s="53"/>
      <c r="K263" s="53"/>
      <c r="L263" s="53"/>
      <c r="M263" s="52"/>
      <c r="N263" s="52"/>
    </row>
    <row r="264" spans="1:12" ht="12.75">
      <c r="A264" s="1"/>
      <c r="B264" s="1"/>
      <c r="C264" s="1"/>
      <c r="D264" s="1"/>
      <c r="G264" s="4"/>
      <c r="H264" s="4"/>
      <c r="I264" s="4"/>
      <c r="J264" s="5"/>
      <c r="K264" s="5"/>
      <c r="L264" s="5"/>
    </row>
    <row r="265" spans="1:12" ht="12.75">
      <c r="A265" s="1"/>
      <c r="B265" s="1"/>
      <c r="G265" s="4"/>
      <c r="H265" s="4"/>
      <c r="I265" s="4"/>
      <c r="J265" s="5"/>
      <c r="K265" s="5"/>
      <c r="L265" s="5"/>
    </row>
    <row r="266" spans="1:13" ht="12.75">
      <c r="A266" s="19" t="s">
        <v>448</v>
      </c>
      <c r="B266" s="1" t="s">
        <v>161</v>
      </c>
      <c r="G266" s="4">
        <v>62949</v>
      </c>
      <c r="H266" s="4"/>
      <c r="I266" s="4">
        <v>64426</v>
      </c>
      <c r="J266" s="5"/>
      <c r="K266" s="5">
        <v>67165</v>
      </c>
      <c r="L266" s="20">
        <v>67165</v>
      </c>
      <c r="M266" s="20">
        <v>69180</v>
      </c>
    </row>
    <row r="267" spans="1:13" ht="12.75">
      <c r="A267" s="19" t="s">
        <v>449</v>
      </c>
      <c r="B267" s="1" t="s">
        <v>162</v>
      </c>
      <c r="G267" s="11">
        <v>1047</v>
      </c>
      <c r="H267" s="2"/>
      <c r="I267" s="27">
        <v>120</v>
      </c>
      <c r="J267" s="11"/>
      <c r="K267" s="8">
        <v>1000</v>
      </c>
      <c r="L267" s="54">
        <v>192</v>
      </c>
      <c r="M267" s="54">
        <v>54088</v>
      </c>
    </row>
    <row r="268" spans="1:13" ht="12.75">
      <c r="A268" s="19" t="s">
        <v>450</v>
      </c>
      <c r="B268" s="19" t="s">
        <v>163</v>
      </c>
      <c r="C268" s="19"/>
      <c r="D268" s="19"/>
      <c r="E268" s="18"/>
      <c r="G268" s="11">
        <v>197326</v>
      </c>
      <c r="H268" s="11"/>
      <c r="I268" s="11">
        <v>212089</v>
      </c>
      <c r="J268" s="8"/>
      <c r="K268" s="8">
        <v>228571</v>
      </c>
      <c r="L268" s="54">
        <v>224429.82</v>
      </c>
      <c r="M268" s="54">
        <v>189945.6</v>
      </c>
    </row>
    <row r="269" spans="1:13" ht="12.75">
      <c r="A269" s="19" t="s">
        <v>451</v>
      </c>
      <c r="B269" s="1" t="s">
        <v>164</v>
      </c>
      <c r="C269" s="1"/>
      <c r="D269" s="1"/>
      <c r="G269" s="4">
        <v>16389</v>
      </c>
      <c r="H269" s="4"/>
      <c r="I269" s="4">
        <v>15148</v>
      </c>
      <c r="J269" s="5"/>
      <c r="K269" s="5">
        <v>16200</v>
      </c>
      <c r="L269" s="20">
        <v>13576.5</v>
      </c>
      <c r="M269" s="20">
        <v>0</v>
      </c>
    </row>
    <row r="270" spans="1:13" ht="12.75">
      <c r="A270" s="19" t="s">
        <v>529</v>
      </c>
      <c r="B270" s="1" t="s">
        <v>129</v>
      </c>
      <c r="C270" s="1"/>
      <c r="D270" s="1"/>
      <c r="G270" s="4">
        <v>16346.1</v>
      </c>
      <c r="H270" s="4"/>
      <c r="I270" s="21">
        <v>19212.57</v>
      </c>
      <c r="J270" s="5"/>
      <c r="K270" s="20">
        <v>17000</v>
      </c>
      <c r="L270" s="20">
        <v>19794.25</v>
      </c>
      <c r="M270" s="20">
        <v>20000</v>
      </c>
    </row>
    <row r="271" spans="1:13" ht="12.75">
      <c r="A271" s="19" t="s">
        <v>452</v>
      </c>
      <c r="B271" s="1" t="s">
        <v>77</v>
      </c>
      <c r="C271" s="1"/>
      <c r="D271" s="1"/>
      <c r="G271" s="4">
        <v>2900</v>
      </c>
      <c r="H271" s="4"/>
      <c r="I271" s="4">
        <v>1950</v>
      </c>
      <c r="J271" s="5"/>
      <c r="K271" s="5">
        <v>2100</v>
      </c>
      <c r="L271" s="20">
        <v>2100</v>
      </c>
      <c r="M271" s="20">
        <v>2200</v>
      </c>
    </row>
    <row r="272" spans="1:13" ht="12.75">
      <c r="A272" s="19" t="s">
        <v>453</v>
      </c>
      <c r="B272" s="1" t="s">
        <v>79</v>
      </c>
      <c r="C272" s="1"/>
      <c r="D272" s="1"/>
      <c r="G272" s="4">
        <v>4893.96</v>
      </c>
      <c r="H272" s="4"/>
      <c r="I272" s="21">
        <v>6208.24</v>
      </c>
      <c r="J272" s="5"/>
      <c r="K272" s="21">
        <v>5000</v>
      </c>
      <c r="L272" s="20">
        <v>4980.16</v>
      </c>
      <c r="M272" s="21">
        <v>7463.16</v>
      </c>
    </row>
    <row r="273" spans="1:13" ht="12.75">
      <c r="A273" s="19" t="s">
        <v>454</v>
      </c>
      <c r="B273" s="1" t="s">
        <v>76</v>
      </c>
      <c r="C273" s="1"/>
      <c r="D273" s="1"/>
      <c r="G273" s="4">
        <f>SUM(G266:G272)*(7.65%)</f>
        <v>23091.60609</v>
      </c>
      <c r="H273" s="4"/>
      <c r="I273" s="4">
        <f>SUM(I266:I272)*(7.65%)</f>
        <v>24415.266465</v>
      </c>
      <c r="J273" s="5"/>
      <c r="K273" s="4">
        <f>SUM(K266:K272)*(7.65%)</f>
        <v>25783.254</v>
      </c>
      <c r="L273" s="4">
        <f>SUM(L266:L272)*(7.65%)</f>
        <v>25416.186345</v>
      </c>
      <c r="M273" s="4">
        <f>SUM(M266:M272)*(7.65%)</f>
        <v>26230.072139999997</v>
      </c>
    </row>
    <row r="274" spans="1:13" ht="12.75">
      <c r="A274" s="19" t="s">
        <v>455</v>
      </c>
      <c r="B274" s="1" t="s">
        <v>78</v>
      </c>
      <c r="C274" s="1"/>
      <c r="D274" s="1"/>
      <c r="G274" s="4">
        <v>7800</v>
      </c>
      <c r="H274" s="4"/>
      <c r="I274" s="4">
        <v>7800</v>
      </c>
      <c r="J274" s="5"/>
      <c r="K274" s="5">
        <v>7800</v>
      </c>
      <c r="L274" s="5">
        <v>7800</v>
      </c>
      <c r="M274" s="5">
        <v>7800</v>
      </c>
    </row>
    <row r="275" spans="1:13" ht="12.75">
      <c r="A275" s="19" t="s">
        <v>456</v>
      </c>
      <c r="B275" s="1" t="s">
        <v>86</v>
      </c>
      <c r="C275" s="1"/>
      <c r="D275" s="1"/>
      <c r="G275" s="4">
        <v>0</v>
      </c>
      <c r="H275" s="4"/>
      <c r="I275" s="4">
        <v>85000</v>
      </c>
      <c r="J275" s="5"/>
      <c r="K275" s="4">
        <v>87150</v>
      </c>
      <c r="L275" s="21">
        <v>90182.16</v>
      </c>
      <c r="M275" s="20">
        <v>121833</v>
      </c>
    </row>
    <row r="276" spans="1:13" ht="12.75">
      <c r="A276" s="19" t="s">
        <v>457</v>
      </c>
      <c r="B276" s="1" t="s">
        <v>265</v>
      </c>
      <c r="C276" s="1"/>
      <c r="D276" s="1"/>
      <c r="G276" s="4">
        <v>250</v>
      </c>
      <c r="H276" s="4"/>
      <c r="I276" s="4">
        <v>250</v>
      </c>
      <c r="J276" s="5"/>
      <c r="K276" s="5">
        <v>250</v>
      </c>
      <c r="L276" s="5">
        <v>360</v>
      </c>
      <c r="M276" s="5">
        <v>700</v>
      </c>
    </row>
    <row r="277" spans="1:13" ht="12.75">
      <c r="A277" s="19" t="s">
        <v>458</v>
      </c>
      <c r="B277" s="1" t="s">
        <v>148</v>
      </c>
      <c r="C277" s="1"/>
      <c r="D277" s="1"/>
      <c r="G277" s="4">
        <v>4486</v>
      </c>
      <c r="H277" s="4"/>
      <c r="I277" s="4">
        <v>4565</v>
      </c>
      <c r="J277" s="5"/>
      <c r="K277" s="5">
        <v>6000</v>
      </c>
      <c r="L277" s="5">
        <v>7618</v>
      </c>
      <c r="M277" s="5">
        <v>6000</v>
      </c>
    </row>
    <row r="278" spans="1:13" ht="12.75">
      <c r="A278" s="19" t="s">
        <v>459</v>
      </c>
      <c r="B278" s="1" t="s">
        <v>158</v>
      </c>
      <c r="C278" s="1"/>
      <c r="D278" s="1"/>
      <c r="G278" s="4">
        <v>1247</v>
      </c>
      <c r="H278" s="4"/>
      <c r="I278" s="4">
        <v>1634</v>
      </c>
      <c r="J278" s="5"/>
      <c r="K278" s="5">
        <v>2150</v>
      </c>
      <c r="L278" s="5">
        <v>2150</v>
      </c>
      <c r="M278" s="5">
        <v>2300</v>
      </c>
    </row>
    <row r="279" spans="1:13" ht="12.75">
      <c r="A279" s="19" t="s">
        <v>460</v>
      </c>
      <c r="B279" s="1" t="s">
        <v>165</v>
      </c>
      <c r="C279" s="1"/>
      <c r="D279" s="1"/>
      <c r="G279" s="4">
        <v>9608</v>
      </c>
      <c r="H279" s="4"/>
      <c r="I279" s="4">
        <v>7908</v>
      </c>
      <c r="J279" s="5"/>
      <c r="K279" s="5">
        <v>10000</v>
      </c>
      <c r="L279" s="5">
        <v>5393</v>
      </c>
      <c r="M279" s="5">
        <v>10000</v>
      </c>
    </row>
    <row r="280" spans="1:13" ht="12.75">
      <c r="A280" s="19" t="s">
        <v>461</v>
      </c>
      <c r="B280" s="1" t="s">
        <v>166</v>
      </c>
      <c r="C280" s="1"/>
      <c r="D280" s="1"/>
      <c r="G280" s="6">
        <v>200</v>
      </c>
      <c r="H280" s="6"/>
      <c r="I280" s="6">
        <v>200</v>
      </c>
      <c r="J280" s="10"/>
      <c r="K280" s="10">
        <v>750</v>
      </c>
      <c r="L280" s="34">
        <v>250</v>
      </c>
      <c r="M280" s="5">
        <v>750</v>
      </c>
    </row>
    <row r="281" spans="1:13" ht="12.75">
      <c r="A281" s="19" t="s">
        <v>462</v>
      </c>
      <c r="B281" s="67" t="s">
        <v>539</v>
      </c>
      <c r="C281" s="1"/>
      <c r="D281" s="1"/>
      <c r="G281" s="4">
        <v>0</v>
      </c>
      <c r="H281" s="4"/>
      <c r="I281" s="4">
        <v>5415</v>
      </c>
      <c r="J281" s="5"/>
      <c r="K281" s="5">
        <v>0</v>
      </c>
      <c r="L281" s="20">
        <v>0</v>
      </c>
      <c r="M281" s="20">
        <v>0</v>
      </c>
    </row>
    <row r="282" spans="1:13" ht="12.75">
      <c r="A282" s="19" t="s">
        <v>463</v>
      </c>
      <c r="B282" s="1" t="s">
        <v>138</v>
      </c>
      <c r="C282" s="1"/>
      <c r="D282" s="1"/>
      <c r="G282" s="4">
        <v>21722</v>
      </c>
      <c r="H282" s="4"/>
      <c r="I282" s="4">
        <v>16966</v>
      </c>
      <c r="J282" s="4"/>
      <c r="K282" s="4">
        <v>18000</v>
      </c>
      <c r="L282" s="4">
        <v>15320</v>
      </c>
      <c r="M282" s="5">
        <v>18000</v>
      </c>
    </row>
    <row r="283" spans="1:13" ht="12.75">
      <c r="A283" s="19" t="s">
        <v>464</v>
      </c>
      <c r="B283" s="1" t="s">
        <v>139</v>
      </c>
      <c r="C283" s="1"/>
      <c r="D283" s="1"/>
      <c r="G283" s="4">
        <v>12001</v>
      </c>
      <c r="H283" s="4"/>
      <c r="I283" s="4">
        <v>14153</v>
      </c>
      <c r="J283" s="4"/>
      <c r="K283" s="4">
        <v>15000</v>
      </c>
      <c r="L283" s="4">
        <v>29473</v>
      </c>
      <c r="M283" s="5">
        <v>35000</v>
      </c>
    </row>
    <row r="284" spans="1:13" ht="12.75">
      <c r="A284" s="60" t="s">
        <v>527</v>
      </c>
      <c r="B284" s="60" t="s">
        <v>167</v>
      </c>
      <c r="C284" s="60"/>
      <c r="D284" s="60"/>
      <c r="E284" s="61"/>
      <c r="F284" s="61"/>
      <c r="G284" s="20">
        <v>89038</v>
      </c>
      <c r="H284" s="20"/>
      <c r="I284" s="20">
        <v>89038</v>
      </c>
      <c r="J284" s="20"/>
      <c r="K284" s="20">
        <v>0</v>
      </c>
      <c r="L284" s="20">
        <v>91397</v>
      </c>
      <c r="M284" s="20">
        <v>93000</v>
      </c>
    </row>
    <row r="285" spans="1:13" ht="12.75">
      <c r="A285" s="60" t="s">
        <v>533</v>
      </c>
      <c r="B285" s="60" t="s">
        <v>168</v>
      </c>
      <c r="C285" s="60"/>
      <c r="D285" s="61"/>
      <c r="E285" s="61"/>
      <c r="F285" s="20"/>
      <c r="G285" s="20">
        <v>3157</v>
      </c>
      <c r="H285" s="20"/>
      <c r="I285" s="20">
        <v>3162</v>
      </c>
      <c r="J285" s="20"/>
      <c r="K285" s="20">
        <v>6000</v>
      </c>
      <c r="L285" s="20">
        <v>6000</v>
      </c>
      <c r="M285" s="20">
        <v>6000</v>
      </c>
    </row>
    <row r="286" spans="1:13" ht="12.75">
      <c r="A286" s="60" t="s">
        <v>534</v>
      </c>
      <c r="B286" s="60" t="s">
        <v>171</v>
      </c>
      <c r="C286" s="60"/>
      <c r="D286" s="61"/>
      <c r="E286" s="61"/>
      <c r="F286" s="20"/>
      <c r="G286" s="20">
        <v>0</v>
      </c>
      <c r="H286" s="20"/>
      <c r="I286" s="20">
        <v>0</v>
      </c>
      <c r="J286" s="20"/>
      <c r="K286" s="20">
        <v>0</v>
      </c>
      <c r="L286" s="20">
        <v>0</v>
      </c>
      <c r="M286" s="20">
        <v>0</v>
      </c>
    </row>
    <row r="287" spans="1:13" ht="12.75">
      <c r="A287" s="19" t="s">
        <v>465</v>
      </c>
      <c r="B287" s="1" t="s">
        <v>556</v>
      </c>
      <c r="C287" s="1"/>
      <c r="D287" s="1"/>
      <c r="G287" s="4">
        <v>0</v>
      </c>
      <c r="H287" s="4"/>
      <c r="I287" s="4">
        <v>79995</v>
      </c>
      <c r="J287" s="4"/>
      <c r="K287" s="4">
        <v>71250</v>
      </c>
      <c r="L287" s="4">
        <v>71250</v>
      </c>
      <c r="M287" s="20">
        <v>0</v>
      </c>
    </row>
    <row r="288" spans="1:13" ht="12.75">
      <c r="A288" s="1"/>
      <c r="B288" s="1" t="s">
        <v>169</v>
      </c>
      <c r="C288" s="1"/>
      <c r="D288" s="1"/>
      <c r="G288" s="4">
        <f>SUM(G266:G287)</f>
        <v>474451.66609</v>
      </c>
      <c r="H288" s="4"/>
      <c r="I288" s="4">
        <f>SUM(I266:I287)</f>
        <v>659655.0764649999</v>
      </c>
      <c r="J288" s="4"/>
      <c r="K288" s="4">
        <f>SUM(K266:K287)</f>
        <v>587169.254</v>
      </c>
      <c r="L288" s="4">
        <f>SUM(L266:L287)</f>
        <v>684847.076345</v>
      </c>
      <c r="M288" s="12">
        <f>SUM(M266:M287)</f>
        <v>670489.83214</v>
      </c>
    </row>
    <row r="289" spans="1:12" ht="12.75">
      <c r="A289" s="1"/>
      <c r="B289" s="1"/>
      <c r="C289" s="1"/>
      <c r="D289" s="1"/>
      <c r="G289" s="4"/>
      <c r="H289" s="4"/>
      <c r="I289" s="4"/>
      <c r="J289" s="5"/>
      <c r="K289" s="5"/>
      <c r="L289" s="5"/>
    </row>
    <row r="290" spans="1:12" ht="12.75">
      <c r="A290" s="1"/>
      <c r="B290" s="1"/>
      <c r="C290" s="1"/>
      <c r="D290" s="1"/>
      <c r="G290" s="6"/>
      <c r="H290" s="6"/>
      <c r="I290" s="6"/>
      <c r="J290" s="10"/>
      <c r="K290" s="10"/>
      <c r="L290" s="10"/>
    </row>
    <row r="291" spans="1:13" ht="12.75">
      <c r="A291" s="19" t="s">
        <v>466</v>
      </c>
      <c r="B291" s="1" t="s">
        <v>173</v>
      </c>
      <c r="C291" s="1"/>
      <c r="D291" s="1"/>
      <c r="G291" s="6">
        <v>86310</v>
      </c>
      <c r="H291" s="6"/>
      <c r="I291" s="6">
        <v>85404</v>
      </c>
      <c r="J291" s="6"/>
      <c r="K291" s="10">
        <v>91437</v>
      </c>
      <c r="L291" s="34">
        <v>91620.8</v>
      </c>
      <c r="M291" s="17">
        <v>94972.8</v>
      </c>
    </row>
    <row r="292" spans="1:13" ht="12.75">
      <c r="A292" s="19" t="s">
        <v>532</v>
      </c>
      <c r="B292" s="1" t="s">
        <v>155</v>
      </c>
      <c r="C292" s="1"/>
      <c r="D292" s="1"/>
      <c r="G292" s="4">
        <v>10305</v>
      </c>
      <c r="H292" s="4"/>
      <c r="I292" s="4">
        <v>9080</v>
      </c>
      <c r="J292" s="5"/>
      <c r="K292" s="5">
        <v>15930</v>
      </c>
      <c r="L292" s="20">
        <v>9321.45</v>
      </c>
      <c r="M292" s="20">
        <v>15930</v>
      </c>
    </row>
    <row r="293" spans="1:13" ht="12.75">
      <c r="A293" s="19" t="s">
        <v>467</v>
      </c>
      <c r="B293" s="1" t="s">
        <v>129</v>
      </c>
      <c r="C293" s="1"/>
      <c r="D293" s="1"/>
      <c r="G293" s="4">
        <v>4564.65</v>
      </c>
      <c r="H293" s="4"/>
      <c r="I293" s="21">
        <v>12904.92</v>
      </c>
      <c r="J293" s="5"/>
      <c r="K293" s="5">
        <v>5000</v>
      </c>
      <c r="L293" s="20">
        <v>3604.76</v>
      </c>
      <c r="M293" s="20">
        <v>5000</v>
      </c>
    </row>
    <row r="294" spans="1:13" ht="12.75">
      <c r="A294" s="19" t="s">
        <v>468</v>
      </c>
      <c r="B294" s="1" t="s">
        <v>77</v>
      </c>
      <c r="C294" s="1"/>
      <c r="D294" s="1"/>
      <c r="G294" s="4">
        <v>800</v>
      </c>
      <c r="H294" s="4"/>
      <c r="I294" s="4">
        <v>850</v>
      </c>
      <c r="J294" s="5"/>
      <c r="K294" s="5">
        <v>1000</v>
      </c>
      <c r="L294" s="20">
        <v>1000</v>
      </c>
      <c r="M294" s="20">
        <v>1100</v>
      </c>
    </row>
    <row r="295" spans="1:13" ht="12.75">
      <c r="A295" s="19" t="s">
        <v>469</v>
      </c>
      <c r="B295" s="1" t="s">
        <v>79</v>
      </c>
      <c r="C295" s="1"/>
      <c r="D295" s="1"/>
      <c r="G295" s="4">
        <v>1524.36</v>
      </c>
      <c r="H295" s="4"/>
      <c r="I295" s="21">
        <v>1519.92</v>
      </c>
      <c r="J295" s="5"/>
      <c r="K295" s="5">
        <v>1000</v>
      </c>
      <c r="L295" s="20">
        <v>494.16</v>
      </c>
      <c r="M295" s="20">
        <v>2191.68</v>
      </c>
    </row>
    <row r="296" spans="1:13" ht="12.75">
      <c r="A296" s="19" t="s">
        <v>470</v>
      </c>
      <c r="B296" s="1" t="s">
        <v>76</v>
      </c>
      <c r="C296" s="1"/>
      <c r="D296" s="1"/>
      <c r="G296" s="4">
        <f>SUM(G291:G295)*(7.65%)</f>
        <v>7918.056764999999</v>
      </c>
      <c r="H296" s="4"/>
      <c r="I296" s="4">
        <f>SUM(I291:I295)*(7.65%)</f>
        <v>8396.55126</v>
      </c>
      <c r="J296" s="5"/>
      <c r="K296" s="4">
        <f>SUM(K291:K295)*(7.65%)</f>
        <v>8749.075499999999</v>
      </c>
      <c r="L296" s="4">
        <f>SUM(L291:L295)*(7.65%)</f>
        <v>8112.149504999999</v>
      </c>
      <c r="M296" s="4">
        <f>SUM(M291:M295)*(7.65%)</f>
        <v>9118.37772</v>
      </c>
    </row>
    <row r="297" spans="1:13" ht="12.75">
      <c r="A297" s="19" t="s">
        <v>472</v>
      </c>
      <c r="B297" s="1" t="s">
        <v>78</v>
      </c>
      <c r="C297" s="1"/>
      <c r="D297" s="1"/>
      <c r="G297" s="4">
        <v>2600</v>
      </c>
      <c r="H297" s="4"/>
      <c r="I297" s="4">
        <v>2600</v>
      </c>
      <c r="J297" s="5"/>
      <c r="K297" s="5">
        <v>2600</v>
      </c>
      <c r="L297" s="5">
        <v>2600</v>
      </c>
      <c r="M297" s="5">
        <v>2600</v>
      </c>
    </row>
    <row r="298" spans="1:13" ht="12.75">
      <c r="A298" s="19" t="s">
        <v>471</v>
      </c>
      <c r="B298" s="1" t="s">
        <v>86</v>
      </c>
      <c r="C298" s="1"/>
      <c r="D298" s="1"/>
      <c r="G298" s="6">
        <v>0</v>
      </c>
      <c r="H298" s="6"/>
      <c r="I298" s="6">
        <v>29000</v>
      </c>
      <c r="J298" s="10"/>
      <c r="K298" s="10">
        <v>31125</v>
      </c>
      <c r="L298" s="34">
        <v>37164</v>
      </c>
      <c r="M298" s="20">
        <v>44981</v>
      </c>
    </row>
    <row r="299" spans="1:13" ht="12.75">
      <c r="A299" s="19" t="s">
        <v>473</v>
      </c>
      <c r="B299" s="1" t="s">
        <v>148</v>
      </c>
      <c r="C299" s="1"/>
      <c r="D299" s="1"/>
      <c r="G299" s="4">
        <v>7273</v>
      </c>
      <c r="H299" s="4"/>
      <c r="I299" s="4">
        <v>8147</v>
      </c>
      <c r="J299" s="5"/>
      <c r="K299" s="5">
        <v>9000</v>
      </c>
      <c r="L299" s="5">
        <v>7726</v>
      </c>
      <c r="M299" s="5">
        <v>9000</v>
      </c>
    </row>
    <row r="300" spans="1:13" ht="12.75">
      <c r="A300" s="19" t="s">
        <v>474</v>
      </c>
      <c r="B300" s="1" t="s">
        <v>158</v>
      </c>
      <c r="C300" s="1"/>
      <c r="D300" s="1"/>
      <c r="G300" s="4">
        <v>240</v>
      </c>
      <c r="H300" s="4"/>
      <c r="I300" s="4">
        <v>500</v>
      </c>
      <c r="J300" s="5"/>
      <c r="K300" s="5">
        <v>700</v>
      </c>
      <c r="L300" s="20">
        <v>600</v>
      </c>
      <c r="M300" s="20">
        <v>750</v>
      </c>
    </row>
    <row r="301" spans="1:13" ht="12.75">
      <c r="A301" s="19" t="s">
        <v>475</v>
      </c>
      <c r="B301" s="1" t="s">
        <v>157</v>
      </c>
      <c r="C301" s="1"/>
      <c r="D301" s="1"/>
      <c r="G301" s="4">
        <v>0</v>
      </c>
      <c r="H301" s="4"/>
      <c r="I301" s="4">
        <v>0</v>
      </c>
      <c r="J301" s="4"/>
      <c r="K301" s="4">
        <v>0</v>
      </c>
      <c r="L301" s="21">
        <v>0</v>
      </c>
      <c r="M301" s="20">
        <v>0</v>
      </c>
    </row>
    <row r="302" spans="1:13" ht="12.75">
      <c r="A302" s="19" t="s">
        <v>476</v>
      </c>
      <c r="B302" s="1" t="s">
        <v>174</v>
      </c>
      <c r="C302" s="1"/>
      <c r="D302" s="1"/>
      <c r="G302" s="4">
        <v>4039</v>
      </c>
      <c r="H302" s="4"/>
      <c r="I302" s="4">
        <v>3445</v>
      </c>
      <c r="J302" s="5"/>
      <c r="K302" s="5">
        <v>4600</v>
      </c>
      <c r="L302" s="5">
        <v>4741</v>
      </c>
      <c r="M302" s="20">
        <v>4738</v>
      </c>
    </row>
    <row r="303" spans="1:13" ht="12.75">
      <c r="A303" s="19" t="s">
        <v>477</v>
      </c>
      <c r="B303" s="1" t="s">
        <v>175</v>
      </c>
      <c r="C303" s="1"/>
      <c r="D303" s="1"/>
      <c r="G303" s="4">
        <v>775</v>
      </c>
      <c r="H303" s="4"/>
      <c r="I303" s="4">
        <v>150</v>
      </c>
      <c r="J303" s="5"/>
      <c r="K303" s="5">
        <v>250</v>
      </c>
      <c r="L303" s="20">
        <v>75</v>
      </c>
      <c r="M303" s="20">
        <v>150</v>
      </c>
    </row>
    <row r="304" spans="1:13" ht="12.75">
      <c r="A304" s="19" t="s">
        <v>478</v>
      </c>
      <c r="B304" s="1" t="s">
        <v>176</v>
      </c>
      <c r="C304" s="1"/>
      <c r="D304" s="1"/>
      <c r="G304" s="4">
        <v>0</v>
      </c>
      <c r="H304" s="4"/>
      <c r="I304" s="4">
        <v>0</v>
      </c>
      <c r="J304" s="5"/>
      <c r="K304" s="5">
        <v>400</v>
      </c>
      <c r="L304" s="20">
        <v>0</v>
      </c>
      <c r="M304" s="20">
        <v>0</v>
      </c>
    </row>
    <row r="305" spans="1:13" ht="12.75">
      <c r="A305" s="19" t="s">
        <v>479</v>
      </c>
      <c r="B305" s="1" t="s">
        <v>121</v>
      </c>
      <c r="C305" s="1"/>
      <c r="D305" s="1"/>
      <c r="G305" s="4">
        <v>5475</v>
      </c>
      <c r="H305" s="4"/>
      <c r="I305" s="4">
        <v>4475</v>
      </c>
      <c r="J305" s="5"/>
      <c r="K305" s="5">
        <v>9000</v>
      </c>
      <c r="L305" s="5">
        <v>7696.97</v>
      </c>
      <c r="M305" s="20">
        <v>9000</v>
      </c>
    </row>
    <row r="306" spans="1:13" ht="12.75">
      <c r="A306" s="19" t="s">
        <v>480</v>
      </c>
      <c r="B306" s="1" t="s">
        <v>138</v>
      </c>
      <c r="C306" s="1"/>
      <c r="D306" s="1"/>
      <c r="G306" s="4">
        <v>2372</v>
      </c>
      <c r="H306" s="4"/>
      <c r="I306" s="4">
        <v>1073</v>
      </c>
      <c r="J306" s="5"/>
      <c r="K306" s="5">
        <v>3500</v>
      </c>
      <c r="L306" s="5">
        <v>4000</v>
      </c>
      <c r="M306" s="20">
        <v>3500</v>
      </c>
    </row>
    <row r="307" spans="1:13" ht="12.75">
      <c r="A307" s="19" t="s">
        <v>483</v>
      </c>
      <c r="B307" s="1" t="s">
        <v>260</v>
      </c>
      <c r="C307" s="1"/>
      <c r="D307" s="1"/>
      <c r="G307" s="4">
        <v>0</v>
      </c>
      <c r="H307" s="4"/>
      <c r="I307" s="4">
        <v>0</v>
      </c>
      <c r="J307" s="5"/>
      <c r="K307" s="5">
        <v>0</v>
      </c>
      <c r="L307" s="5">
        <v>0</v>
      </c>
      <c r="M307" s="12">
        <v>1000</v>
      </c>
    </row>
    <row r="308" spans="1:13" ht="12.75">
      <c r="A308" s="19" t="s">
        <v>550</v>
      </c>
      <c r="B308" s="1" t="s">
        <v>551</v>
      </c>
      <c r="C308" s="1"/>
      <c r="D308" s="1"/>
      <c r="G308" s="4">
        <v>2000</v>
      </c>
      <c r="H308" s="4"/>
      <c r="I308" s="4">
        <v>2000</v>
      </c>
      <c r="J308" s="5"/>
      <c r="K308" s="5">
        <v>0</v>
      </c>
      <c r="L308" s="5">
        <v>2000</v>
      </c>
      <c r="M308" s="5">
        <v>2000</v>
      </c>
    </row>
    <row r="309" spans="1:13" ht="12.75">
      <c r="A309" s="19" t="s">
        <v>481</v>
      </c>
      <c r="B309" s="1" t="s">
        <v>139</v>
      </c>
      <c r="C309" s="1"/>
      <c r="D309" s="1"/>
      <c r="G309" s="27">
        <v>2166</v>
      </c>
      <c r="H309" s="2"/>
      <c r="I309" s="27">
        <v>2710</v>
      </c>
      <c r="J309" s="2"/>
      <c r="K309" s="27">
        <v>4000</v>
      </c>
      <c r="L309" s="27">
        <v>2561</v>
      </c>
      <c r="M309" s="12">
        <v>4000</v>
      </c>
    </row>
    <row r="310" spans="1:13" ht="12.75">
      <c r="A310" s="19" t="s">
        <v>482</v>
      </c>
      <c r="B310" s="1" t="s">
        <v>556</v>
      </c>
      <c r="C310" s="1"/>
      <c r="D310" s="1"/>
      <c r="G310" s="4">
        <v>9161</v>
      </c>
      <c r="H310" s="4"/>
      <c r="I310" s="4">
        <v>13898</v>
      </c>
      <c r="J310" s="5"/>
      <c r="K310" s="5">
        <v>20949</v>
      </c>
      <c r="L310" s="5">
        <v>20949</v>
      </c>
      <c r="M310" s="12">
        <v>0</v>
      </c>
    </row>
    <row r="311" spans="1:13" ht="12.75">
      <c r="A311" s="1"/>
      <c r="B311" s="1" t="s">
        <v>177</v>
      </c>
      <c r="C311" s="1"/>
      <c r="D311" s="1"/>
      <c r="G311" s="4">
        <f>SUM(G291:G310)</f>
        <v>147523.066765</v>
      </c>
      <c r="H311" s="4"/>
      <c r="I311" s="4">
        <f>SUM(I291:I310)</f>
        <v>186153.39126</v>
      </c>
      <c r="J311" s="5"/>
      <c r="K311" s="5">
        <f>SUM(K291:K310)</f>
        <v>209240.0755</v>
      </c>
      <c r="L311" s="5">
        <f>SUM(L291:L310)</f>
        <v>204266.289505</v>
      </c>
      <c r="M311" s="12">
        <f>SUM(M291:M310)</f>
        <v>210031.85772</v>
      </c>
    </row>
    <row r="312" spans="1:12" ht="12.75">
      <c r="A312" s="1"/>
      <c r="B312" s="1"/>
      <c r="C312" s="1"/>
      <c r="D312" s="1"/>
      <c r="G312" s="4"/>
      <c r="H312" s="4"/>
      <c r="I312" s="4"/>
      <c r="J312" s="5"/>
      <c r="K312" s="5"/>
      <c r="L312" s="5"/>
    </row>
    <row r="313" spans="1:13" ht="12.75">
      <c r="A313" s="1" t="s">
        <v>484</v>
      </c>
      <c r="B313" s="1" t="s">
        <v>242</v>
      </c>
      <c r="C313" s="1"/>
      <c r="D313" s="1"/>
      <c r="G313" s="4">
        <v>58000</v>
      </c>
      <c r="H313" s="4"/>
      <c r="I313" s="4">
        <v>58000</v>
      </c>
      <c r="J313" s="5"/>
      <c r="K313" s="5">
        <v>58000</v>
      </c>
      <c r="L313" s="5">
        <v>58000</v>
      </c>
      <c r="M313" s="5">
        <v>58000</v>
      </c>
    </row>
    <row r="314" spans="1:13" ht="12.75">
      <c r="A314" s="1"/>
      <c r="B314" s="1" t="s">
        <v>243</v>
      </c>
      <c r="C314" s="1"/>
      <c r="D314" s="1"/>
      <c r="G314" s="4">
        <f>SUM(G313)</f>
        <v>58000</v>
      </c>
      <c r="H314" s="4"/>
      <c r="I314" s="4">
        <f>SUM(I313)</f>
        <v>58000</v>
      </c>
      <c r="J314" s="5"/>
      <c r="K314" s="5">
        <f>SUM(K313)</f>
        <v>58000</v>
      </c>
      <c r="L314" s="5">
        <f>SUM(L313)</f>
        <v>58000</v>
      </c>
      <c r="M314" s="12">
        <f>SUM(M313)</f>
        <v>58000</v>
      </c>
    </row>
    <row r="315" spans="1:12" ht="12.75">
      <c r="A315" s="1"/>
      <c r="B315" s="1"/>
      <c r="C315" s="1"/>
      <c r="D315" s="1"/>
      <c r="G315" s="4"/>
      <c r="H315" s="4"/>
      <c r="I315" s="4"/>
      <c r="J315" s="5"/>
      <c r="K315" s="5"/>
      <c r="L315" s="20"/>
    </row>
    <row r="316" spans="1:13" ht="12.75">
      <c r="A316" s="19" t="s">
        <v>485</v>
      </c>
      <c r="B316" s="1" t="s">
        <v>178</v>
      </c>
      <c r="C316" s="1"/>
      <c r="D316" s="1"/>
      <c r="G316" s="4">
        <v>7224</v>
      </c>
      <c r="H316" s="4"/>
      <c r="I316" s="4">
        <v>7224</v>
      </c>
      <c r="J316" s="5"/>
      <c r="K316" s="5">
        <v>7224</v>
      </c>
      <c r="L316" s="20">
        <v>7224</v>
      </c>
      <c r="M316" s="20">
        <v>7224</v>
      </c>
    </row>
    <row r="317" spans="1:13" ht="12.75">
      <c r="A317" s="19" t="s">
        <v>485</v>
      </c>
      <c r="B317" s="1" t="s">
        <v>179</v>
      </c>
      <c r="C317" s="1"/>
      <c r="D317" s="1"/>
      <c r="G317" s="4">
        <v>8631</v>
      </c>
      <c r="H317" s="4"/>
      <c r="I317" s="4">
        <v>12284</v>
      </c>
      <c r="J317" s="5"/>
      <c r="K317" s="5">
        <v>14000</v>
      </c>
      <c r="L317" s="20">
        <v>10962.47</v>
      </c>
      <c r="M317" s="20">
        <v>14000</v>
      </c>
    </row>
    <row r="318" spans="1:13" ht="12.75">
      <c r="A318" s="19" t="s">
        <v>485</v>
      </c>
      <c r="B318" s="1" t="s">
        <v>180</v>
      </c>
      <c r="C318" s="1"/>
      <c r="D318" s="1"/>
      <c r="G318" s="4">
        <v>41017</v>
      </c>
      <c r="H318" s="4"/>
      <c r="I318" s="4">
        <v>43267</v>
      </c>
      <c r="J318" s="5"/>
      <c r="K318" s="5">
        <v>52555</v>
      </c>
      <c r="L318" s="20">
        <v>43264.8</v>
      </c>
      <c r="M318" s="20">
        <v>52555</v>
      </c>
    </row>
    <row r="319" spans="1:13" ht="12.75">
      <c r="A319" s="19" t="s">
        <v>485</v>
      </c>
      <c r="B319" s="1" t="s">
        <v>181</v>
      </c>
      <c r="C319" s="1"/>
      <c r="D319" s="1"/>
      <c r="G319" s="6">
        <v>2654</v>
      </c>
      <c r="H319" s="6"/>
      <c r="I319" s="6">
        <v>4140</v>
      </c>
      <c r="J319" s="10"/>
      <c r="K319" s="10">
        <v>4973</v>
      </c>
      <c r="L319" s="34">
        <v>3710.27</v>
      </c>
      <c r="M319" s="20">
        <v>4973</v>
      </c>
    </row>
    <row r="320" spans="1:13" ht="12.75">
      <c r="A320" s="19" t="s">
        <v>485</v>
      </c>
      <c r="B320" s="1" t="s">
        <v>182</v>
      </c>
      <c r="C320" s="1"/>
      <c r="D320" s="1"/>
      <c r="G320" s="4">
        <v>7493</v>
      </c>
      <c r="H320" s="4"/>
      <c r="I320" s="4">
        <v>7885</v>
      </c>
      <c r="J320" s="4"/>
      <c r="K320" s="5">
        <v>9420</v>
      </c>
      <c r="L320" s="20">
        <v>6645.1</v>
      </c>
      <c r="M320" s="20">
        <v>9420</v>
      </c>
    </row>
    <row r="321" spans="1:13" ht="12.75">
      <c r="A321" s="19" t="s">
        <v>486</v>
      </c>
      <c r="B321" s="1" t="s">
        <v>76</v>
      </c>
      <c r="C321" s="1"/>
      <c r="D321" s="1"/>
      <c r="G321" s="4">
        <v>6745</v>
      </c>
      <c r="H321" s="4"/>
      <c r="I321" s="4">
        <f>SUM(I316:I320)*(7.65%)</f>
        <v>5722.2</v>
      </c>
      <c r="J321" s="5"/>
      <c r="K321" s="4">
        <f>SUM(K316:K320)*(7.65%)</f>
        <v>6745.157999999999</v>
      </c>
      <c r="L321" s="4">
        <f>SUM(L316:L320)*(7.65%)</f>
        <v>5493.20796</v>
      </c>
      <c r="M321" s="4">
        <f>SUM(M316:M320)*(7.65%)</f>
        <v>6745.157999999999</v>
      </c>
    </row>
    <row r="322" spans="1:13" ht="12.75">
      <c r="A322" s="19" t="s">
        <v>487</v>
      </c>
      <c r="B322" s="1" t="s">
        <v>183</v>
      </c>
      <c r="C322" s="1"/>
      <c r="D322" s="1"/>
      <c r="G322" s="4">
        <v>973</v>
      </c>
      <c r="H322" s="21"/>
      <c r="I322" s="21">
        <v>1129</v>
      </c>
      <c r="J322" s="5"/>
      <c r="K322" s="5">
        <v>1200</v>
      </c>
      <c r="L322" s="20">
        <v>1200</v>
      </c>
      <c r="M322" s="20">
        <v>1200</v>
      </c>
    </row>
    <row r="323" spans="1:13" ht="12.75">
      <c r="A323" s="19" t="s">
        <v>488</v>
      </c>
      <c r="B323" s="1" t="s">
        <v>148</v>
      </c>
      <c r="C323" s="1"/>
      <c r="D323" s="1"/>
      <c r="G323" s="4">
        <v>3571</v>
      </c>
      <c r="H323" s="21">
        <v>0</v>
      </c>
      <c r="I323" s="21">
        <v>1709</v>
      </c>
      <c r="J323" s="5">
        <v>0</v>
      </c>
      <c r="K323" s="5">
        <v>4000</v>
      </c>
      <c r="L323" s="5">
        <v>4000</v>
      </c>
      <c r="M323" s="20">
        <v>4000</v>
      </c>
    </row>
    <row r="324" spans="1:13" ht="12.75">
      <c r="A324" s="19" t="s">
        <v>489</v>
      </c>
      <c r="B324" s="1" t="s">
        <v>157</v>
      </c>
      <c r="C324" s="1"/>
      <c r="D324" s="1"/>
      <c r="G324" s="4">
        <v>5876</v>
      </c>
      <c r="H324" s="4"/>
      <c r="I324" s="4">
        <v>9640</v>
      </c>
      <c r="J324" s="5"/>
      <c r="K324" s="5">
        <v>10000</v>
      </c>
      <c r="L324" s="5">
        <v>5000</v>
      </c>
      <c r="M324" s="20">
        <v>7500</v>
      </c>
    </row>
    <row r="325" spans="1:13" ht="12.75">
      <c r="A325" s="19" t="s">
        <v>490</v>
      </c>
      <c r="B325" s="1" t="s">
        <v>174</v>
      </c>
      <c r="C325" s="1"/>
      <c r="D325" s="1"/>
      <c r="G325" s="4">
        <v>5016</v>
      </c>
      <c r="H325" s="21"/>
      <c r="I325" s="21">
        <v>5769</v>
      </c>
      <c r="J325" s="5"/>
      <c r="K325" s="5">
        <v>6900</v>
      </c>
      <c r="L325" s="20">
        <v>4500</v>
      </c>
      <c r="M325" s="20">
        <v>7107</v>
      </c>
    </row>
    <row r="326" spans="1:13" ht="12.75">
      <c r="A326" s="19" t="s">
        <v>491</v>
      </c>
      <c r="B326" s="1" t="s">
        <v>184</v>
      </c>
      <c r="C326" s="1"/>
      <c r="D326" s="1"/>
      <c r="G326" s="6">
        <v>1675</v>
      </c>
      <c r="H326" s="6"/>
      <c r="I326" s="6">
        <v>500</v>
      </c>
      <c r="J326" s="10"/>
      <c r="K326" s="10">
        <v>500</v>
      </c>
      <c r="L326" s="34">
        <v>730</v>
      </c>
      <c r="M326" s="34">
        <v>750</v>
      </c>
    </row>
    <row r="327" spans="1:13" ht="12.75">
      <c r="A327" s="19" t="s">
        <v>492</v>
      </c>
      <c r="B327" s="1" t="s">
        <v>185</v>
      </c>
      <c r="C327" s="1"/>
      <c r="D327" s="1"/>
      <c r="G327" s="4">
        <v>2275</v>
      </c>
      <c r="H327" s="4"/>
      <c r="I327" s="4">
        <v>2819</v>
      </c>
      <c r="J327" s="5"/>
      <c r="K327" s="5">
        <v>2500</v>
      </c>
      <c r="L327" s="20">
        <v>2766</v>
      </c>
      <c r="M327" s="34">
        <v>3000</v>
      </c>
    </row>
    <row r="328" spans="1:13" ht="12.75">
      <c r="A328" s="19" t="s">
        <v>493</v>
      </c>
      <c r="B328" s="1" t="s">
        <v>186</v>
      </c>
      <c r="C328" s="1"/>
      <c r="D328" s="1"/>
      <c r="G328" s="14">
        <v>9441</v>
      </c>
      <c r="H328" s="14"/>
      <c r="I328" s="14">
        <v>12290</v>
      </c>
      <c r="J328" s="14"/>
      <c r="K328" s="14">
        <v>9000</v>
      </c>
      <c r="L328" s="59">
        <v>11159.383</v>
      </c>
      <c r="M328" s="34">
        <v>12000</v>
      </c>
    </row>
    <row r="329" spans="1:13" ht="12.75">
      <c r="A329" s="19" t="s">
        <v>494</v>
      </c>
      <c r="B329" s="1" t="s">
        <v>187</v>
      </c>
      <c r="C329" s="1"/>
      <c r="D329" s="1"/>
      <c r="G329" s="4">
        <v>2315</v>
      </c>
      <c r="H329" s="4"/>
      <c r="I329" s="4">
        <v>4007</v>
      </c>
      <c r="J329" s="5"/>
      <c r="K329" s="5">
        <v>3000</v>
      </c>
      <c r="L329" s="20">
        <v>3809.87</v>
      </c>
      <c r="M329" s="34">
        <v>4500</v>
      </c>
    </row>
    <row r="330" spans="1:13" ht="12.75">
      <c r="A330" s="19" t="s">
        <v>495</v>
      </c>
      <c r="B330" s="1" t="s">
        <v>188</v>
      </c>
      <c r="C330" s="1"/>
      <c r="D330" s="1"/>
      <c r="G330" s="4">
        <v>3900</v>
      </c>
      <c r="H330" s="4"/>
      <c r="I330" s="4">
        <v>412</v>
      </c>
      <c r="J330" s="5"/>
      <c r="K330" s="5">
        <v>4000</v>
      </c>
      <c r="L330" s="20">
        <v>3318.27</v>
      </c>
      <c r="M330" s="34">
        <v>4000</v>
      </c>
    </row>
    <row r="331" spans="1:13" ht="12.75">
      <c r="A331" s="19" t="s">
        <v>496</v>
      </c>
      <c r="B331" s="1" t="s">
        <v>189</v>
      </c>
      <c r="C331" s="1"/>
      <c r="D331" s="1"/>
      <c r="G331" s="4">
        <v>1262</v>
      </c>
      <c r="H331" s="4"/>
      <c r="I331" s="4">
        <v>3288</v>
      </c>
      <c r="J331" s="5"/>
      <c r="K331" s="5">
        <v>1500</v>
      </c>
      <c r="L331" s="20">
        <v>1450</v>
      </c>
      <c r="M331" s="34">
        <v>1500</v>
      </c>
    </row>
    <row r="332" spans="1:13" ht="12.75">
      <c r="A332" s="19" t="s">
        <v>497</v>
      </c>
      <c r="B332" s="1" t="s">
        <v>556</v>
      </c>
      <c r="C332" s="1"/>
      <c r="D332" s="1"/>
      <c r="G332" s="4">
        <v>13721</v>
      </c>
      <c r="H332" s="4"/>
      <c r="I332" s="4">
        <v>4127</v>
      </c>
      <c r="J332" s="5"/>
      <c r="K332" s="5">
        <v>58000</v>
      </c>
      <c r="L332" s="20">
        <v>58000</v>
      </c>
      <c r="M332" s="34">
        <v>0</v>
      </c>
    </row>
    <row r="333" spans="1:13" ht="12.75">
      <c r="A333" s="1"/>
      <c r="B333" s="1" t="s">
        <v>190</v>
      </c>
      <c r="C333" s="1"/>
      <c r="D333" s="1"/>
      <c r="G333" s="4">
        <f>SUM(G316:G332)</f>
        <v>123789</v>
      </c>
      <c r="H333" s="4"/>
      <c r="I333" s="4">
        <f>SUM(I316:I332)</f>
        <v>126212.2</v>
      </c>
      <c r="J333" s="5"/>
      <c r="K333" s="20">
        <f>SUM(K316:K332)</f>
        <v>195517.158</v>
      </c>
      <c r="L333" s="20">
        <f>SUM(L316:L332)</f>
        <v>173233.37096</v>
      </c>
      <c r="M333" s="5">
        <f>SUM(M316:M332)</f>
        <v>140474.158</v>
      </c>
    </row>
    <row r="334" spans="1:12" ht="12.75">
      <c r="A334" s="1"/>
      <c r="B334" s="1"/>
      <c r="C334" s="1"/>
      <c r="D334" s="1"/>
      <c r="G334" s="4"/>
      <c r="H334" s="4"/>
      <c r="I334" s="4"/>
      <c r="J334" s="5"/>
      <c r="K334" s="22"/>
      <c r="L334" s="22"/>
    </row>
    <row r="335" spans="1:13" ht="12.75">
      <c r="A335" s="1" t="s">
        <v>498</v>
      </c>
      <c r="B335" s="1" t="s">
        <v>2</v>
      </c>
      <c r="C335" s="1"/>
      <c r="D335" s="1"/>
      <c r="G335" s="4">
        <v>5000</v>
      </c>
      <c r="H335" s="4"/>
      <c r="I335" s="4">
        <v>7950</v>
      </c>
      <c r="J335" s="5"/>
      <c r="K335" s="20">
        <v>83620</v>
      </c>
      <c r="L335" s="21">
        <v>9972.5</v>
      </c>
      <c r="M335" s="21">
        <v>15000</v>
      </c>
    </row>
    <row r="336" spans="1:13" ht="12.75">
      <c r="A336" s="1" t="s">
        <v>499</v>
      </c>
      <c r="B336" s="1" t="s">
        <v>559</v>
      </c>
      <c r="C336" s="1"/>
      <c r="D336" s="1"/>
      <c r="G336" s="4">
        <v>0</v>
      </c>
      <c r="H336" s="4"/>
      <c r="I336" s="4">
        <v>0</v>
      </c>
      <c r="J336" s="5"/>
      <c r="K336" s="20">
        <v>0</v>
      </c>
      <c r="L336" s="21">
        <v>0</v>
      </c>
      <c r="M336" s="21">
        <v>27365</v>
      </c>
    </row>
    <row r="337" spans="1:13" ht="12.75">
      <c r="A337" s="1" t="s">
        <v>499</v>
      </c>
      <c r="B337" s="1" t="s">
        <v>228</v>
      </c>
      <c r="C337" s="1"/>
      <c r="D337" s="1"/>
      <c r="G337" s="4">
        <v>30200</v>
      </c>
      <c r="H337" s="4"/>
      <c r="I337" s="4">
        <v>63228</v>
      </c>
      <c r="J337" s="5"/>
      <c r="K337" s="20">
        <v>65000</v>
      </c>
      <c r="L337" s="20">
        <v>65815</v>
      </c>
      <c r="M337" s="20">
        <v>68374</v>
      </c>
    </row>
    <row r="338" spans="1:13" ht="12.75">
      <c r="A338" s="1" t="s">
        <v>500</v>
      </c>
      <c r="B338" s="1" t="s">
        <v>229</v>
      </c>
      <c r="C338" s="1"/>
      <c r="D338" s="1"/>
      <c r="G338" s="4">
        <v>60731</v>
      </c>
      <c r="H338" s="4"/>
      <c r="I338" s="4">
        <v>27702</v>
      </c>
      <c r="J338" s="5"/>
      <c r="K338" s="5">
        <v>25000</v>
      </c>
      <c r="L338" s="5">
        <v>25116</v>
      </c>
      <c r="M338" s="5">
        <v>22557</v>
      </c>
    </row>
    <row r="339" spans="1:13" ht="12.75">
      <c r="A339" s="1"/>
      <c r="B339" s="1" t="s">
        <v>230</v>
      </c>
      <c r="C339" s="1"/>
      <c r="D339" s="1"/>
      <c r="G339" s="4">
        <f>SUM(G335:G338)</f>
        <v>95931</v>
      </c>
      <c r="H339" s="4"/>
      <c r="I339" s="4">
        <f>SUM(I335:I338)</f>
        <v>98880</v>
      </c>
      <c r="J339" s="5"/>
      <c r="K339" s="5">
        <f>SUM(K335:K338)</f>
        <v>173620</v>
      </c>
      <c r="L339" s="5">
        <f>SUM(L335:L338)</f>
        <v>100903.5</v>
      </c>
      <c r="M339" s="12">
        <f>SUM(M335:M338)</f>
        <v>133296</v>
      </c>
    </row>
    <row r="340" spans="1:12" ht="12.75">
      <c r="A340" s="1"/>
      <c r="B340" s="1"/>
      <c r="C340" s="1"/>
      <c r="D340" s="1"/>
      <c r="G340" s="4"/>
      <c r="H340" s="4"/>
      <c r="I340" s="4"/>
      <c r="J340" s="5"/>
      <c r="K340" s="5"/>
      <c r="L340" s="5"/>
    </row>
    <row r="341" spans="1:13" ht="12.75">
      <c r="A341" s="19" t="s">
        <v>501</v>
      </c>
      <c r="B341" s="19" t="s">
        <v>191</v>
      </c>
      <c r="C341" s="19"/>
      <c r="D341" s="19"/>
      <c r="G341" s="11">
        <v>129124</v>
      </c>
      <c r="H341" s="2"/>
      <c r="I341" s="27">
        <v>110910</v>
      </c>
      <c r="J341" s="11"/>
      <c r="K341" s="8">
        <v>100000</v>
      </c>
      <c r="L341" s="54">
        <v>112548</v>
      </c>
      <c r="M341" s="12">
        <v>112548</v>
      </c>
    </row>
    <row r="342" spans="1:13" ht="12.75">
      <c r="A342" s="19" t="s">
        <v>531</v>
      </c>
      <c r="B342" s="19" t="s">
        <v>192</v>
      </c>
      <c r="C342" s="19"/>
      <c r="D342" s="19"/>
      <c r="G342" s="4">
        <v>11645</v>
      </c>
      <c r="H342" s="4"/>
      <c r="I342" s="4">
        <v>10257</v>
      </c>
      <c r="J342" s="5"/>
      <c r="K342" s="5">
        <v>12500</v>
      </c>
      <c r="L342" s="20">
        <v>21592.05</v>
      </c>
      <c r="M342" s="12">
        <v>25000</v>
      </c>
    </row>
    <row r="343" spans="1:13" ht="12.75">
      <c r="A343" s="19" t="s">
        <v>503</v>
      </c>
      <c r="B343" s="1" t="s">
        <v>560</v>
      </c>
      <c r="C343" s="1"/>
      <c r="D343" s="1"/>
      <c r="G343" s="4">
        <v>17081</v>
      </c>
      <c r="H343" s="4"/>
      <c r="I343" s="4">
        <v>81882</v>
      </c>
      <c r="J343" s="5"/>
      <c r="K343" s="5">
        <v>0</v>
      </c>
      <c r="L343" s="20">
        <v>23399.99</v>
      </c>
      <c r="M343" s="20">
        <v>0</v>
      </c>
    </row>
    <row r="344" spans="1:13" ht="12.75">
      <c r="A344" s="19" t="s">
        <v>502</v>
      </c>
      <c r="B344" s="1" t="s">
        <v>536</v>
      </c>
      <c r="C344" s="1"/>
      <c r="D344" s="1"/>
      <c r="G344" s="4">
        <v>7800</v>
      </c>
      <c r="H344" s="4"/>
      <c r="I344" s="4">
        <v>10615</v>
      </c>
      <c r="J344" s="5"/>
      <c r="K344" s="5">
        <v>12000</v>
      </c>
      <c r="L344" s="20">
        <v>65256.48</v>
      </c>
      <c r="M344" s="20">
        <v>80193</v>
      </c>
    </row>
    <row r="345" spans="1:13" ht="12.75">
      <c r="A345" s="19" t="s">
        <v>525</v>
      </c>
      <c r="B345" s="1" t="s">
        <v>266</v>
      </c>
      <c r="C345" s="1"/>
      <c r="D345" s="1"/>
      <c r="G345" s="4">
        <v>0</v>
      </c>
      <c r="H345" s="4"/>
      <c r="I345" s="4">
        <v>0</v>
      </c>
      <c r="J345" s="5"/>
      <c r="K345" s="5">
        <v>500</v>
      </c>
      <c r="L345" s="20">
        <v>0</v>
      </c>
      <c r="M345" s="20">
        <v>0</v>
      </c>
    </row>
    <row r="346" spans="1:13" ht="12.75">
      <c r="A346" s="19" t="s">
        <v>525</v>
      </c>
      <c r="B346" s="1" t="s">
        <v>267</v>
      </c>
      <c r="C346" s="1"/>
      <c r="D346" s="1"/>
      <c r="G346" s="4">
        <v>0</v>
      </c>
      <c r="H346" s="4"/>
      <c r="I346" s="4">
        <v>0</v>
      </c>
      <c r="J346" s="5"/>
      <c r="K346" s="5">
        <v>500</v>
      </c>
      <c r="L346" s="20">
        <v>0</v>
      </c>
      <c r="M346" s="20">
        <v>0</v>
      </c>
    </row>
    <row r="347" spans="1:13" ht="12.75">
      <c r="A347" s="19" t="s">
        <v>554</v>
      </c>
      <c r="B347" s="1" t="s">
        <v>555</v>
      </c>
      <c r="C347" s="1"/>
      <c r="D347" s="1"/>
      <c r="G347" s="4">
        <v>38632.83</v>
      </c>
      <c r="H347" s="4"/>
      <c r="I347" s="4">
        <v>35617.04</v>
      </c>
      <c r="J347" s="5"/>
      <c r="K347" s="5">
        <v>40089.19</v>
      </c>
      <c r="L347" s="20">
        <v>40089.19</v>
      </c>
      <c r="M347" s="20">
        <v>40000</v>
      </c>
    </row>
    <row r="348" spans="1:13" ht="12.75">
      <c r="A348" s="19" t="s">
        <v>504</v>
      </c>
      <c r="B348" s="1" t="s">
        <v>193</v>
      </c>
      <c r="C348" s="1"/>
      <c r="D348" s="1"/>
      <c r="G348" s="4">
        <v>818</v>
      </c>
      <c r="H348" s="4"/>
      <c r="I348" s="4">
        <v>818</v>
      </c>
      <c r="J348" s="5"/>
      <c r="K348" s="5">
        <v>2000</v>
      </c>
      <c r="L348" s="20">
        <v>1007</v>
      </c>
      <c r="M348" s="20">
        <v>1200</v>
      </c>
    </row>
    <row r="349" spans="1:13" ht="12.75">
      <c r="A349" s="19" t="s">
        <v>505</v>
      </c>
      <c r="B349" s="1" t="s">
        <v>194</v>
      </c>
      <c r="C349" s="1"/>
      <c r="D349" s="1"/>
      <c r="G349" s="4">
        <v>9048</v>
      </c>
      <c r="H349" s="4"/>
      <c r="I349" s="4">
        <v>9365</v>
      </c>
      <c r="J349" s="5"/>
      <c r="K349" s="5">
        <v>10000</v>
      </c>
      <c r="L349" s="20">
        <v>8997</v>
      </c>
      <c r="M349" s="20">
        <v>9100</v>
      </c>
    </row>
    <row r="350" spans="1:13" ht="12.75">
      <c r="A350" s="19" t="s">
        <v>506</v>
      </c>
      <c r="B350" s="1" t="s">
        <v>195</v>
      </c>
      <c r="C350" s="1"/>
      <c r="D350" s="1"/>
      <c r="G350" s="4">
        <v>26228</v>
      </c>
      <c r="H350" s="4"/>
      <c r="I350" s="4">
        <v>27356</v>
      </c>
      <c r="J350" s="5"/>
      <c r="K350" s="5">
        <v>28000</v>
      </c>
      <c r="L350" s="20">
        <v>22851</v>
      </c>
      <c r="M350" s="20">
        <v>23100</v>
      </c>
    </row>
    <row r="351" spans="1:13" ht="12.75">
      <c r="A351" s="19" t="s">
        <v>507</v>
      </c>
      <c r="B351" s="1" t="s">
        <v>196</v>
      </c>
      <c r="C351" s="1"/>
      <c r="D351" s="1"/>
      <c r="G351" s="4">
        <v>2327</v>
      </c>
      <c r="H351" s="4"/>
      <c r="I351" s="4">
        <v>2379</v>
      </c>
      <c r="J351" s="5"/>
      <c r="K351" s="5">
        <v>2500</v>
      </c>
      <c r="L351" s="20">
        <v>2600</v>
      </c>
      <c r="M351" s="20">
        <v>2800</v>
      </c>
    </row>
    <row r="352" spans="1:13" ht="12.75">
      <c r="A352" s="19" t="s">
        <v>508</v>
      </c>
      <c r="B352" s="1" t="s">
        <v>197</v>
      </c>
      <c r="C352" s="1"/>
      <c r="D352" s="1"/>
      <c r="G352" s="4">
        <v>350</v>
      </c>
      <c r="H352" s="4"/>
      <c r="I352" s="4">
        <v>350</v>
      </c>
      <c r="J352" s="5"/>
      <c r="K352" s="5">
        <v>350</v>
      </c>
      <c r="L352" s="20">
        <v>0</v>
      </c>
      <c r="M352" s="20">
        <v>0</v>
      </c>
    </row>
    <row r="353" spans="1:13" ht="12.75">
      <c r="A353" s="19" t="s">
        <v>509</v>
      </c>
      <c r="B353" s="1" t="s">
        <v>198</v>
      </c>
      <c r="C353" s="1"/>
      <c r="D353" s="1"/>
      <c r="G353" s="6">
        <v>150</v>
      </c>
      <c r="H353" s="6"/>
      <c r="I353" s="6">
        <v>60</v>
      </c>
      <c r="J353" s="10"/>
      <c r="K353" s="10">
        <v>210</v>
      </c>
      <c r="L353" s="34">
        <v>0</v>
      </c>
      <c r="M353" s="20">
        <v>0</v>
      </c>
    </row>
    <row r="354" spans="1:13" ht="12.75">
      <c r="A354" s="19" t="s">
        <v>510</v>
      </c>
      <c r="B354" s="1" t="s">
        <v>199</v>
      </c>
      <c r="C354" s="1"/>
      <c r="D354" s="1"/>
      <c r="G354" s="17">
        <v>11506</v>
      </c>
      <c r="I354" s="17">
        <v>11236</v>
      </c>
      <c r="K354" s="34">
        <v>12000</v>
      </c>
      <c r="L354" s="20">
        <v>11064</v>
      </c>
      <c r="M354" s="20">
        <v>12000</v>
      </c>
    </row>
    <row r="355" spans="1:13" ht="12.75">
      <c r="A355" s="19" t="s">
        <v>511</v>
      </c>
      <c r="B355" s="1" t="s">
        <v>200</v>
      </c>
      <c r="C355" s="1"/>
      <c r="D355" s="1"/>
      <c r="G355" s="12">
        <v>4258</v>
      </c>
      <c r="H355" s="12"/>
      <c r="I355" s="12">
        <v>5454</v>
      </c>
      <c r="J355" s="12"/>
      <c r="K355" s="12">
        <v>5500</v>
      </c>
      <c r="L355" s="57">
        <v>6446</v>
      </c>
      <c r="M355" s="20">
        <v>6700</v>
      </c>
    </row>
    <row r="356" spans="1:13" ht="12.75">
      <c r="A356" s="19" t="s">
        <v>512</v>
      </c>
      <c r="B356" s="1" t="s">
        <v>201</v>
      </c>
      <c r="C356" s="1"/>
      <c r="D356" s="1"/>
      <c r="G356" s="12">
        <v>13395</v>
      </c>
      <c r="H356" s="12"/>
      <c r="I356" s="12">
        <v>14044</v>
      </c>
      <c r="J356" s="12"/>
      <c r="K356" s="12">
        <v>15000</v>
      </c>
      <c r="L356" s="57">
        <v>10254</v>
      </c>
      <c r="M356" s="20">
        <v>11000</v>
      </c>
    </row>
    <row r="357" spans="1:13" ht="12.75">
      <c r="A357" s="19" t="s">
        <v>513</v>
      </c>
      <c r="B357" s="1" t="s">
        <v>202</v>
      </c>
      <c r="C357" s="1"/>
      <c r="D357" s="1"/>
      <c r="G357" s="12">
        <v>10261</v>
      </c>
      <c r="H357" s="12"/>
      <c r="I357" s="12">
        <v>11252</v>
      </c>
      <c r="J357" s="12"/>
      <c r="K357" s="12">
        <v>13000</v>
      </c>
      <c r="L357" s="57">
        <v>6640</v>
      </c>
      <c r="M357" s="20">
        <v>6800</v>
      </c>
    </row>
    <row r="358" spans="1:13" ht="12.75">
      <c r="A358" s="19" t="s">
        <v>514</v>
      </c>
      <c r="B358" s="1" t="s">
        <v>203</v>
      </c>
      <c r="C358" s="1"/>
      <c r="D358" s="1"/>
      <c r="G358" s="4">
        <v>3949</v>
      </c>
      <c r="H358" s="4"/>
      <c r="I358" s="4">
        <v>4312</v>
      </c>
      <c r="J358" s="5"/>
      <c r="K358" s="5">
        <v>5000</v>
      </c>
      <c r="L358" s="20">
        <v>4305</v>
      </c>
      <c r="M358" s="20">
        <v>4400</v>
      </c>
    </row>
    <row r="359" spans="1:13" ht="12.75">
      <c r="A359" s="19" t="s">
        <v>515</v>
      </c>
      <c r="B359" s="1" t="s">
        <v>204</v>
      </c>
      <c r="C359" s="1"/>
      <c r="D359" s="1"/>
      <c r="G359" s="4">
        <v>7437</v>
      </c>
      <c r="H359" s="4"/>
      <c r="I359" s="4">
        <v>7294</v>
      </c>
      <c r="J359" s="5"/>
      <c r="K359" s="5">
        <v>7000</v>
      </c>
      <c r="L359" s="20">
        <v>7294</v>
      </c>
      <c r="M359" s="20">
        <v>7300</v>
      </c>
    </row>
    <row r="360" spans="1:13" ht="12.75">
      <c r="A360" s="19" t="s">
        <v>516</v>
      </c>
      <c r="B360" s="1" t="s">
        <v>205</v>
      </c>
      <c r="C360" s="1"/>
      <c r="D360" s="1"/>
      <c r="G360" s="4">
        <v>462</v>
      </c>
      <c r="H360" s="4"/>
      <c r="I360" s="4">
        <v>462</v>
      </c>
      <c r="J360" s="5"/>
      <c r="K360" s="5">
        <v>500</v>
      </c>
      <c r="L360" s="20">
        <v>462</v>
      </c>
      <c r="M360" s="20">
        <v>475</v>
      </c>
    </row>
    <row r="361" spans="1:13" ht="12.75">
      <c r="A361" s="19" t="s">
        <v>517</v>
      </c>
      <c r="B361" s="1" t="s">
        <v>206</v>
      </c>
      <c r="C361" s="1"/>
      <c r="D361" s="1"/>
      <c r="G361" s="58">
        <v>789</v>
      </c>
      <c r="H361" s="2"/>
      <c r="I361" s="27">
        <v>789</v>
      </c>
      <c r="J361" s="2"/>
      <c r="K361" s="27">
        <v>800</v>
      </c>
      <c r="L361" s="54">
        <v>818</v>
      </c>
      <c r="M361" s="20">
        <v>818</v>
      </c>
    </row>
    <row r="362" spans="1:13" ht="12.75">
      <c r="A362" s="19" t="s">
        <v>518</v>
      </c>
      <c r="B362" s="1" t="s">
        <v>207</v>
      </c>
      <c r="C362" s="1"/>
      <c r="D362" s="1"/>
      <c r="G362" s="4">
        <v>5381</v>
      </c>
      <c r="H362" s="4"/>
      <c r="I362" s="4">
        <v>2800</v>
      </c>
      <c r="J362" s="5"/>
      <c r="K362" s="5">
        <v>2800</v>
      </c>
      <c r="L362" s="20">
        <v>0</v>
      </c>
      <c r="M362" s="20">
        <v>0</v>
      </c>
    </row>
    <row r="363" spans="1:13" ht="12.75">
      <c r="A363" s="1"/>
      <c r="B363" s="1" t="s">
        <v>208</v>
      </c>
      <c r="C363" s="1"/>
      <c r="D363" s="1"/>
      <c r="G363" s="4">
        <f>SUM(G341:G362)</f>
        <v>300641.83</v>
      </c>
      <c r="H363" s="4"/>
      <c r="I363" s="4">
        <f>SUM(I341:I362)</f>
        <v>347252.04000000004</v>
      </c>
      <c r="J363" s="5"/>
      <c r="K363" s="5">
        <f>SUM(K341:K362)</f>
        <v>270249.19</v>
      </c>
      <c r="L363" s="5">
        <f>SUM(L341:L362)</f>
        <v>345623.70999999996</v>
      </c>
      <c r="M363" s="12">
        <f>SUM(M341:M362)</f>
        <v>343434</v>
      </c>
    </row>
    <row r="364" spans="1:12" ht="12.75">
      <c r="A364" s="1"/>
      <c r="B364" s="1"/>
      <c r="C364" s="1"/>
      <c r="D364" s="1"/>
      <c r="G364" s="4"/>
      <c r="H364" s="4"/>
      <c r="I364" s="4"/>
      <c r="J364" s="5"/>
      <c r="K364" s="5"/>
      <c r="L364" s="5"/>
    </row>
    <row r="365" spans="1:12" ht="12.75">
      <c r="A365" s="1" t="s">
        <v>244</v>
      </c>
      <c r="B365" s="1" t="s">
        <v>240</v>
      </c>
      <c r="C365" s="1"/>
      <c r="D365" s="1"/>
      <c r="G365" s="4">
        <v>0</v>
      </c>
      <c r="H365" s="4"/>
      <c r="I365" s="4"/>
      <c r="J365" s="5"/>
      <c r="K365" s="5">
        <v>0</v>
      </c>
      <c r="L365" s="5"/>
    </row>
    <row r="366" spans="1:12" ht="12.75">
      <c r="A366" s="1"/>
      <c r="B366" s="1"/>
      <c r="C366" s="1"/>
      <c r="D366" s="1"/>
      <c r="G366" s="4"/>
      <c r="H366" s="4"/>
      <c r="I366" s="4"/>
      <c r="J366" s="5"/>
      <c r="K366" s="5"/>
      <c r="L366" s="5"/>
    </row>
    <row r="367" spans="1:13" ht="12.75">
      <c r="A367" s="1"/>
      <c r="B367" s="19" t="s">
        <v>245</v>
      </c>
      <c r="C367" s="19"/>
      <c r="D367" s="19"/>
      <c r="E367" s="18"/>
      <c r="F367" s="18"/>
      <c r="G367" s="21">
        <f aca="true" t="shared" si="1" ref="G367:M367">SUM(G363)+G339+G333+G314+G311+G288+G261+G257+G249+G232+G196+G182+G167+G160+G140+G133+G119+G107+G365</f>
        <v>2741692.9116599998</v>
      </c>
      <c r="H367" s="21">
        <f t="shared" si="1"/>
        <v>0</v>
      </c>
      <c r="I367" s="21">
        <f t="shared" si="1"/>
        <v>3178702.624825</v>
      </c>
      <c r="J367" s="21">
        <f t="shared" si="1"/>
        <v>0</v>
      </c>
      <c r="K367" s="21">
        <f t="shared" si="1"/>
        <v>3459376.2655199994</v>
      </c>
      <c r="L367" s="21">
        <f t="shared" si="1"/>
        <v>3518529.0535449996</v>
      </c>
      <c r="M367" s="21">
        <f t="shared" si="1"/>
        <v>3599566.500045</v>
      </c>
    </row>
    <row r="368" spans="1:12" ht="12.75">
      <c r="A368" s="1"/>
      <c r="B368" s="1"/>
      <c r="C368" s="1"/>
      <c r="D368" s="1"/>
      <c r="G368" s="4"/>
      <c r="H368" s="4"/>
      <c r="I368" s="4"/>
      <c r="J368" s="5"/>
      <c r="K368" s="5"/>
      <c r="L368" s="5"/>
    </row>
    <row r="369" spans="1:13" ht="12.75">
      <c r="A369" s="1"/>
      <c r="B369" s="1" t="s">
        <v>261</v>
      </c>
      <c r="C369" s="1"/>
      <c r="D369" s="1"/>
      <c r="G369" s="4">
        <f>SUM(G5+G93)</f>
        <v>2951105.85</v>
      </c>
      <c r="H369" s="4"/>
      <c r="I369" s="4">
        <f>SUM(I5+I93)</f>
        <v>3033582.81</v>
      </c>
      <c r="J369" s="5"/>
      <c r="K369" s="4">
        <f>SUM(K5+K93)</f>
        <v>3312162</v>
      </c>
      <c r="L369" s="4">
        <f>SUM(L93)</f>
        <v>3303706.49</v>
      </c>
      <c r="M369" s="4">
        <f>SUM(M93)</f>
        <v>3600954</v>
      </c>
    </row>
    <row r="370" spans="1:13" ht="12.75">
      <c r="A370" s="1"/>
      <c r="B370" s="19"/>
      <c r="C370" s="19"/>
      <c r="D370" s="19"/>
      <c r="E370" s="18"/>
      <c r="F370" s="18"/>
      <c r="G370" s="20"/>
      <c r="H370" s="21"/>
      <c r="I370" s="21"/>
      <c r="J370" s="20"/>
      <c r="K370" s="20"/>
      <c r="L370" s="20"/>
      <c r="M370" s="12"/>
    </row>
    <row r="371" spans="1:13" ht="12.75">
      <c r="A371" s="1"/>
      <c r="B371" s="1" t="s">
        <v>268</v>
      </c>
      <c r="C371" s="1"/>
      <c r="D371" s="1"/>
      <c r="G371" s="4">
        <f>SUM(G369-G367)</f>
        <v>209412.93834000034</v>
      </c>
      <c r="H371" s="4"/>
      <c r="I371" s="4">
        <f>SUM(I369-I367)</f>
        <v>-145119.81482499978</v>
      </c>
      <c r="J371" s="5"/>
      <c r="K371" s="4">
        <f>SUM(K369-K367)</f>
        <v>-147214.26551999943</v>
      </c>
      <c r="L371" s="4">
        <f>SUM(L369-L367)</f>
        <v>-214822.56354499934</v>
      </c>
      <c r="M371" s="4">
        <f>SUM(M369+M370-M367)</f>
        <v>1387.4999549998902</v>
      </c>
    </row>
    <row r="372" spans="1:12" ht="12.75">
      <c r="A372" s="1"/>
      <c r="B372" s="1"/>
      <c r="C372" s="1"/>
      <c r="D372" s="1"/>
      <c r="G372" s="4"/>
      <c r="H372" s="4"/>
      <c r="I372" s="4"/>
      <c r="J372" s="5"/>
      <c r="K372" s="5"/>
      <c r="L372" s="5"/>
    </row>
    <row r="373" spans="1:12" ht="12.75">
      <c r="A373" s="1"/>
      <c r="B373" s="1"/>
      <c r="C373" s="1"/>
      <c r="D373" s="1"/>
      <c r="G373" s="4"/>
      <c r="H373" s="4"/>
      <c r="I373" s="4"/>
      <c r="J373" s="5"/>
      <c r="K373" s="4"/>
      <c r="L373" s="4"/>
    </row>
    <row r="374" spans="1:12" ht="12.75">
      <c r="A374" s="1"/>
      <c r="B374" s="1"/>
      <c r="C374" s="1"/>
      <c r="D374" s="1"/>
      <c r="G374" s="4"/>
      <c r="H374" s="4"/>
      <c r="I374" s="4"/>
      <c r="J374" s="20"/>
      <c r="K374" s="20"/>
      <c r="L374" s="20"/>
    </row>
    <row r="375" spans="1:12" ht="12.75">
      <c r="A375" s="1"/>
      <c r="B375" s="1" t="s">
        <v>562</v>
      </c>
      <c r="C375" s="1"/>
      <c r="D375" s="1"/>
      <c r="G375" s="4"/>
      <c r="H375" s="4"/>
      <c r="I375" s="4"/>
      <c r="J375" s="5"/>
      <c r="K375" s="5"/>
      <c r="L375" s="5"/>
    </row>
    <row r="376" spans="1:12" ht="12.75">
      <c r="A376" s="1"/>
      <c r="B376" s="1" t="s">
        <v>563</v>
      </c>
      <c r="C376" s="1"/>
      <c r="D376" s="1"/>
      <c r="G376" s="71" t="s">
        <v>564</v>
      </c>
      <c r="H376" s="4"/>
      <c r="I376" s="4"/>
      <c r="J376" s="5"/>
      <c r="K376" s="5"/>
      <c r="L376" s="5"/>
    </row>
    <row r="377" spans="1:12" ht="12.75">
      <c r="A377" s="1"/>
      <c r="B377" s="1" t="s">
        <v>565</v>
      </c>
      <c r="C377" s="1"/>
      <c r="D377" s="1"/>
      <c r="G377" s="71" t="s">
        <v>564</v>
      </c>
      <c r="H377" s="4"/>
      <c r="I377" s="4"/>
      <c r="J377" s="5"/>
      <c r="K377" s="5"/>
      <c r="L377" s="5"/>
    </row>
    <row r="378" spans="1:12" ht="12.75">
      <c r="A378" s="1"/>
      <c r="B378" s="1" t="s">
        <v>566</v>
      </c>
      <c r="C378" s="1"/>
      <c r="D378" s="1"/>
      <c r="G378" s="71" t="s">
        <v>564</v>
      </c>
      <c r="H378" s="4"/>
      <c r="I378" s="4"/>
      <c r="J378" s="5"/>
      <c r="K378" s="5"/>
      <c r="L378" s="5"/>
    </row>
    <row r="379" spans="1:12" ht="12.75">
      <c r="A379" s="1"/>
      <c r="B379" s="1" t="s">
        <v>567</v>
      </c>
      <c r="C379" s="1"/>
      <c r="D379" s="1"/>
      <c r="G379" s="71" t="s">
        <v>564</v>
      </c>
      <c r="H379" s="4"/>
      <c r="I379" s="4"/>
      <c r="J379" s="5"/>
      <c r="K379" s="5"/>
      <c r="L379" s="5"/>
    </row>
    <row r="380" spans="1:12" ht="12.75">
      <c r="A380" s="1"/>
      <c r="B380" s="1" t="s">
        <v>568</v>
      </c>
      <c r="C380" s="1"/>
      <c r="D380" s="1"/>
      <c r="G380" s="71" t="s">
        <v>564</v>
      </c>
      <c r="H380" s="4"/>
      <c r="I380" s="4"/>
      <c r="J380" s="5"/>
      <c r="K380" s="5"/>
      <c r="L380" s="5"/>
    </row>
    <row r="381" spans="1:12" ht="12.75">
      <c r="A381" s="1"/>
      <c r="B381" s="1" t="s">
        <v>569</v>
      </c>
      <c r="C381" s="1"/>
      <c r="D381" s="1"/>
      <c r="G381" s="71" t="s">
        <v>570</v>
      </c>
      <c r="H381" s="4"/>
      <c r="I381" s="4"/>
      <c r="J381" s="5"/>
      <c r="K381" s="5"/>
      <c r="L381" s="5"/>
    </row>
    <row r="382" spans="1:12" ht="12.75">
      <c r="A382" s="1"/>
      <c r="B382" s="1" t="s">
        <v>571</v>
      </c>
      <c r="C382" s="1"/>
      <c r="D382" s="1"/>
      <c r="G382" s="71" t="s">
        <v>570</v>
      </c>
      <c r="H382" s="4"/>
      <c r="I382" s="4"/>
      <c r="J382" s="5"/>
      <c r="K382" s="5"/>
      <c r="L382" s="5"/>
    </row>
    <row r="383" spans="1:12" ht="12.75">
      <c r="A383" s="1"/>
      <c r="B383" s="1"/>
      <c r="C383" s="1"/>
      <c r="D383" s="1"/>
      <c r="G383" s="4"/>
      <c r="H383" s="4"/>
      <c r="I383" s="4"/>
      <c r="J383" s="5"/>
      <c r="K383" s="5"/>
      <c r="L383" s="5"/>
    </row>
    <row r="384" spans="1:12" ht="12.75">
      <c r="A384" s="1"/>
      <c r="B384" s="1"/>
      <c r="C384" s="1"/>
      <c r="D384" s="1"/>
      <c r="G384" s="4"/>
      <c r="H384" s="4"/>
      <c r="I384" s="4"/>
      <c r="J384" s="5"/>
      <c r="K384" s="5"/>
      <c r="L384" s="5"/>
    </row>
    <row r="385" spans="1:12" ht="12.75">
      <c r="A385" s="1"/>
      <c r="B385" s="1"/>
      <c r="C385" s="1"/>
      <c r="D385" s="1"/>
      <c r="G385" s="4"/>
      <c r="H385" s="4"/>
      <c r="I385" s="4"/>
      <c r="J385" s="5"/>
      <c r="K385" s="5"/>
      <c r="L385" s="5"/>
    </row>
    <row r="386" spans="1:12" ht="12.75">
      <c r="A386" s="1"/>
      <c r="B386" s="1"/>
      <c r="C386" s="1"/>
      <c r="D386" s="1"/>
      <c r="G386" s="4"/>
      <c r="H386" s="4"/>
      <c r="I386" s="4"/>
      <c r="J386" s="5"/>
      <c r="K386" s="5"/>
      <c r="L386" s="5"/>
    </row>
  </sheetData>
  <sheetProtection/>
  <mergeCells count="1">
    <mergeCell ref="A2:M2"/>
  </mergeCells>
  <printOptions horizontalCentered="1"/>
  <pageMargins left="0.4" right="0.4" top="0.833333333333333" bottom="0.5" header="0" footer="0"/>
  <pageSetup horizontalDpi="600" verticalDpi="600" orientation="landscape" r:id="rId2"/>
  <headerFooter alignWithMargins="0">
    <oddHeader>&amp;C&amp;"Arial,Bold"&amp;16The Borough of Hellertown
2012 Final General Fund Adopted Budget</oddHeader>
    <oddFooter>&amp;CPage &amp;P&amp;R&amp;D</oddFooter>
  </headerFooter>
  <rowBreaks count="12" manualBreakCount="12">
    <brk id="35" max="12" man="1"/>
    <brk id="60" max="255" man="1"/>
    <brk id="95" max="255" man="1"/>
    <brk id="133" max="255" man="1"/>
    <brk id="161" max="255" man="1"/>
    <brk id="197" max="255" man="1"/>
    <brk id="234" max="255" man="1"/>
    <brk id="261" max="255" man="1"/>
    <brk id="290" max="255" man="1"/>
    <brk id="315" max="255" man="1"/>
    <brk id="334" max="255" man="1"/>
    <brk id="372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view="pageLayout" workbookViewId="0" topLeftCell="A1">
      <selection activeCell="A2" sqref="A1:IV2"/>
    </sheetView>
  </sheetViews>
  <sheetFormatPr defaultColWidth="9.140625" defaultRowHeight="12.75"/>
  <cols>
    <col min="2" max="2" width="25.421875" style="0" bestFit="1" customWidth="1"/>
    <col min="4" max="4" width="11.28125" style="0" customWidth="1"/>
    <col min="5" max="5" width="13.00390625" style="0" customWidth="1"/>
    <col min="6" max="6" width="15.140625" style="0" customWidth="1"/>
    <col min="7" max="7" width="12.00390625" style="0" bestFit="1" customWidth="1"/>
    <col min="8" max="8" width="12.8515625" style="0" customWidth="1"/>
  </cols>
  <sheetData>
    <row r="1" spans="1:13" ht="11.25" customHeight="1">
      <c r="A1" s="74"/>
      <c r="B1" s="74"/>
      <c r="C1" s="74"/>
      <c r="D1" s="74"/>
      <c r="E1" s="74"/>
      <c r="F1" s="74"/>
      <c r="G1" s="74"/>
      <c r="H1" s="74"/>
      <c r="I1" s="73"/>
      <c r="J1" s="73"/>
      <c r="K1" s="73"/>
      <c r="L1" s="73"/>
      <c r="M1" s="73"/>
    </row>
    <row r="2" spans="1:8" ht="12.75">
      <c r="A2" s="72" t="s">
        <v>302</v>
      </c>
      <c r="B2" s="72"/>
      <c r="C2" s="72"/>
      <c r="D2" s="72"/>
      <c r="E2" s="72"/>
      <c r="F2" s="72"/>
      <c r="G2" s="72"/>
      <c r="H2" s="72"/>
    </row>
    <row r="3" spans="4:8" ht="12.75">
      <c r="D3" s="2" t="s">
        <v>277</v>
      </c>
      <c r="E3" s="2" t="s">
        <v>278</v>
      </c>
      <c r="F3" s="2" t="s">
        <v>274</v>
      </c>
      <c r="G3" s="2" t="s">
        <v>275</v>
      </c>
      <c r="H3" s="2" t="s">
        <v>276</v>
      </c>
    </row>
    <row r="4" spans="4:8" ht="12.75">
      <c r="D4" s="3"/>
      <c r="E4" s="3"/>
      <c r="F4" s="3"/>
      <c r="G4" s="3"/>
      <c r="H4" s="3"/>
    </row>
    <row r="5" ht="12.75">
      <c r="A5" t="s">
        <v>0</v>
      </c>
    </row>
    <row r="6" spans="1:8" ht="12.75">
      <c r="A6" s="47">
        <v>360.01</v>
      </c>
      <c r="B6" s="3" t="s">
        <v>45</v>
      </c>
      <c r="C6" s="3"/>
      <c r="D6" s="12">
        <v>464554</v>
      </c>
      <c r="E6" s="12">
        <v>456127</v>
      </c>
      <c r="F6" s="12">
        <v>460000</v>
      </c>
      <c r="G6" s="12">
        <v>504902.64</v>
      </c>
      <c r="H6" s="57">
        <v>500000</v>
      </c>
    </row>
    <row r="7" spans="1:8" ht="12.75">
      <c r="A7" s="48">
        <v>360.011</v>
      </c>
      <c r="B7" s="3" t="s">
        <v>47</v>
      </c>
      <c r="D7" s="12">
        <v>124955</v>
      </c>
      <c r="E7" s="12">
        <v>123111</v>
      </c>
      <c r="F7" s="12">
        <v>129030</v>
      </c>
      <c r="G7" s="12">
        <v>107333.41</v>
      </c>
      <c r="H7" s="57">
        <v>100000</v>
      </c>
    </row>
    <row r="8" spans="1:8" ht="12.75">
      <c r="A8" s="48">
        <v>360.02</v>
      </c>
      <c r="B8" s="3" t="s">
        <v>291</v>
      </c>
      <c r="D8" s="12">
        <v>27971</v>
      </c>
      <c r="E8" s="12">
        <v>41508</v>
      </c>
      <c r="F8" s="12">
        <v>30000</v>
      </c>
      <c r="G8" s="12">
        <v>39820.94</v>
      </c>
      <c r="H8" s="12">
        <v>40000</v>
      </c>
    </row>
    <row r="9" spans="1:8" ht="12.75">
      <c r="A9" s="48">
        <v>321.03</v>
      </c>
      <c r="B9" s="3" t="s">
        <v>48</v>
      </c>
      <c r="D9" s="12">
        <v>82</v>
      </c>
      <c r="E9" s="12">
        <v>82</v>
      </c>
      <c r="F9" s="12">
        <v>100</v>
      </c>
      <c r="G9" s="12">
        <v>30</v>
      </c>
      <c r="H9" s="12">
        <v>25</v>
      </c>
    </row>
    <row r="10" spans="1:8" ht="12.75">
      <c r="A10" s="48">
        <v>320.04</v>
      </c>
      <c r="B10" s="3" t="s">
        <v>292</v>
      </c>
      <c r="D10" s="12">
        <v>450</v>
      </c>
      <c r="E10" s="12">
        <v>225</v>
      </c>
      <c r="F10" s="12">
        <v>450</v>
      </c>
      <c r="G10" s="12">
        <v>225</v>
      </c>
      <c r="H10" s="12">
        <v>250</v>
      </c>
    </row>
    <row r="11" spans="1:8" ht="12.75">
      <c r="A11" s="48">
        <v>370.341</v>
      </c>
      <c r="B11" s="3" t="s">
        <v>49</v>
      </c>
      <c r="D11" s="12">
        <v>160</v>
      </c>
      <c r="E11" s="12">
        <v>210</v>
      </c>
      <c r="F11" s="12">
        <v>200</v>
      </c>
      <c r="G11" s="12">
        <v>230</v>
      </c>
      <c r="H11" s="12">
        <v>200</v>
      </c>
    </row>
    <row r="12" spans="1:8" ht="12.75">
      <c r="A12" s="48">
        <v>350.03</v>
      </c>
      <c r="B12" s="3" t="s">
        <v>50</v>
      </c>
      <c r="D12" s="12">
        <v>9961</v>
      </c>
      <c r="E12" s="12">
        <v>11225</v>
      </c>
      <c r="F12" s="12">
        <v>12000</v>
      </c>
      <c r="G12" s="12">
        <v>12060</v>
      </c>
      <c r="H12" s="12">
        <v>12000</v>
      </c>
    </row>
    <row r="13" spans="1:8" ht="12.75">
      <c r="A13" s="48">
        <v>360.013</v>
      </c>
      <c r="B13" s="3" t="s">
        <v>51</v>
      </c>
      <c r="D13" s="12">
        <v>1400</v>
      </c>
      <c r="E13" s="12">
        <v>2370</v>
      </c>
      <c r="F13" s="12">
        <v>1500</v>
      </c>
      <c r="G13" s="12">
        <v>1300</v>
      </c>
      <c r="H13" s="12">
        <v>1500</v>
      </c>
    </row>
    <row r="14" spans="1:8" ht="12.75">
      <c r="A14" s="48"/>
      <c r="B14" s="3"/>
      <c r="D14" s="12"/>
      <c r="E14" s="12"/>
      <c r="F14" s="12"/>
      <c r="G14" s="12"/>
      <c r="H14" s="12"/>
    </row>
    <row r="15" spans="2:8" ht="12.75">
      <c r="B15" s="3" t="s">
        <v>52</v>
      </c>
      <c r="D15" s="12">
        <f>SUM(D6:D13)</f>
        <v>629533</v>
      </c>
      <c r="E15" s="12">
        <f>SUM(E6:E13)</f>
        <v>634858</v>
      </c>
      <c r="F15" s="12">
        <f>SUM(F6:F13)</f>
        <v>633280</v>
      </c>
      <c r="G15" s="12">
        <f>SUM(G6:G13)</f>
        <v>665901.99</v>
      </c>
      <c r="H15" s="12">
        <f>SUM(H6:H13)</f>
        <v>653975</v>
      </c>
    </row>
    <row r="18" spans="2:6" ht="12.75">
      <c r="B18" s="3"/>
      <c r="D18" s="12"/>
      <c r="E18" s="12"/>
      <c r="F18" s="12"/>
    </row>
    <row r="20" spans="4:8" ht="12.75">
      <c r="D20" s="2" t="s">
        <v>277</v>
      </c>
      <c r="E20" s="2" t="s">
        <v>278</v>
      </c>
      <c r="F20" s="2" t="s">
        <v>274</v>
      </c>
      <c r="G20" s="2" t="s">
        <v>275</v>
      </c>
      <c r="H20" s="2" t="s">
        <v>276</v>
      </c>
    </row>
    <row r="21" ht="12.75">
      <c r="A21" t="s">
        <v>283</v>
      </c>
    </row>
    <row r="23" spans="1:8" ht="12.75">
      <c r="A23" s="49">
        <v>427.01</v>
      </c>
      <c r="B23" s="32" t="s">
        <v>154</v>
      </c>
      <c r="C23" s="32"/>
      <c r="D23" s="12">
        <v>124878</v>
      </c>
      <c r="E23" s="12">
        <v>124467</v>
      </c>
      <c r="F23" s="12">
        <v>133307</v>
      </c>
      <c r="G23" s="12">
        <v>131606.42</v>
      </c>
      <c r="H23" s="12">
        <v>138611.2</v>
      </c>
    </row>
    <row r="24" spans="1:8" ht="12.75">
      <c r="A24" s="64">
        <v>427.02</v>
      </c>
      <c r="B24" s="65" t="s">
        <v>9</v>
      </c>
      <c r="C24" s="65"/>
      <c r="D24" s="66">
        <v>5400</v>
      </c>
      <c r="E24" s="66">
        <v>4500</v>
      </c>
      <c r="F24" s="66">
        <v>5820</v>
      </c>
      <c r="G24" s="66">
        <v>4986.58</v>
      </c>
      <c r="H24" s="66">
        <v>5820</v>
      </c>
    </row>
    <row r="25" spans="1:8" ht="12.75">
      <c r="A25" s="64"/>
      <c r="B25" s="65" t="s">
        <v>95</v>
      </c>
      <c r="C25" s="65"/>
      <c r="D25" s="66">
        <v>0</v>
      </c>
      <c r="E25" s="66">
        <v>0</v>
      </c>
      <c r="F25" s="66">
        <v>0</v>
      </c>
      <c r="G25" s="66">
        <v>0</v>
      </c>
      <c r="H25" s="66">
        <v>20893</v>
      </c>
    </row>
    <row r="26" spans="1:8" ht="12.75">
      <c r="A26" s="50">
        <v>427.05</v>
      </c>
      <c r="B26" s="32" t="s">
        <v>156</v>
      </c>
      <c r="C26" s="32"/>
      <c r="D26" s="12">
        <v>7235</v>
      </c>
      <c r="E26" s="12">
        <v>6087</v>
      </c>
      <c r="F26" s="12">
        <v>8000</v>
      </c>
      <c r="G26" s="12">
        <v>6100</v>
      </c>
      <c r="H26" s="12">
        <v>7000</v>
      </c>
    </row>
    <row r="27" spans="1:8" ht="12.75">
      <c r="A27" s="49">
        <v>427.03</v>
      </c>
      <c r="B27" s="32" t="s">
        <v>77</v>
      </c>
      <c r="C27" s="32"/>
      <c r="D27" s="12">
        <v>1500</v>
      </c>
      <c r="E27" s="12">
        <v>1800</v>
      </c>
      <c r="F27" s="12">
        <v>1900</v>
      </c>
      <c r="G27" s="12">
        <v>1900</v>
      </c>
      <c r="H27" s="12">
        <v>2000</v>
      </c>
    </row>
    <row r="28" spans="1:8" ht="12.75">
      <c r="A28" s="49">
        <v>427.05</v>
      </c>
      <c r="B28" s="32" t="s">
        <v>129</v>
      </c>
      <c r="C28" s="32"/>
      <c r="D28" s="12">
        <v>5601.42</v>
      </c>
      <c r="E28" s="57">
        <v>4566.01</v>
      </c>
      <c r="F28" s="12">
        <v>6000</v>
      </c>
      <c r="G28" s="12">
        <v>4718.18</v>
      </c>
      <c r="H28" s="12">
        <v>5000</v>
      </c>
    </row>
    <row r="29" spans="1:8" ht="12.75">
      <c r="A29" s="50">
        <v>427.051</v>
      </c>
      <c r="B29" s="32" t="s">
        <v>79</v>
      </c>
      <c r="C29" s="32"/>
      <c r="D29" s="12">
        <v>2658.1</v>
      </c>
      <c r="E29" s="57">
        <v>2442.54</v>
      </c>
      <c r="F29" s="12">
        <v>3000</v>
      </c>
      <c r="G29" s="12">
        <v>2739.96</v>
      </c>
      <c r="H29" s="12">
        <v>3198.72</v>
      </c>
    </row>
    <row r="30" spans="1:8" ht="12.75">
      <c r="A30" s="42">
        <v>427.013</v>
      </c>
      <c r="B30" s="32" t="s">
        <v>76</v>
      </c>
      <c r="C30" s="32"/>
      <c r="D30" s="12">
        <f>SUM(D23:D29)*(7.65%)</f>
        <v>11266.347780000002</v>
      </c>
      <c r="E30" s="12">
        <f>SUM(E23:E29)*(7.65%)</f>
        <v>11005.485075</v>
      </c>
      <c r="F30" s="12">
        <f>SUM(F23:F29)*(7.65%)</f>
        <v>12089.0655</v>
      </c>
      <c r="G30" s="12">
        <f>SUM(G23:G29)*(7.65%)</f>
        <v>11631.912209999999</v>
      </c>
      <c r="H30" s="12">
        <f>SUM(H23:H29)*(7.65%)</f>
        <v>13963.00338</v>
      </c>
    </row>
    <row r="31" spans="1:8" ht="12.75">
      <c r="A31" s="42">
        <v>427.014</v>
      </c>
      <c r="B31" s="32" t="s">
        <v>78</v>
      </c>
      <c r="C31" s="32"/>
      <c r="D31" s="12">
        <v>3900</v>
      </c>
      <c r="E31" s="12">
        <v>3900</v>
      </c>
      <c r="F31" s="12">
        <v>3900</v>
      </c>
      <c r="G31" s="12">
        <v>3900</v>
      </c>
      <c r="H31" s="12">
        <v>3900</v>
      </c>
    </row>
    <row r="32" spans="1:8" ht="12.75">
      <c r="A32" s="42">
        <v>427.015</v>
      </c>
      <c r="B32" s="32" t="s">
        <v>86</v>
      </c>
      <c r="C32" s="32"/>
      <c r="D32" s="12">
        <v>28000</v>
      </c>
      <c r="E32" s="12">
        <v>29000</v>
      </c>
      <c r="F32" s="12">
        <v>37350</v>
      </c>
      <c r="G32" s="12">
        <v>45091.08</v>
      </c>
      <c r="H32" s="57">
        <v>67421</v>
      </c>
    </row>
    <row r="33" spans="1:8" ht="12.75">
      <c r="A33" s="41">
        <v>427.04</v>
      </c>
      <c r="B33" s="32" t="s">
        <v>157</v>
      </c>
      <c r="C33" s="32"/>
      <c r="D33" s="12">
        <v>200</v>
      </c>
      <c r="E33" s="12">
        <v>0</v>
      </c>
      <c r="F33" s="12">
        <v>200</v>
      </c>
      <c r="G33" s="12">
        <v>200</v>
      </c>
      <c r="H33" s="12">
        <v>200</v>
      </c>
    </row>
    <row r="34" spans="1:8" ht="12.75">
      <c r="A34" s="41">
        <v>427.06</v>
      </c>
      <c r="B34" s="32" t="s">
        <v>148</v>
      </c>
      <c r="C34" s="32"/>
      <c r="D34" s="12">
        <v>548</v>
      </c>
      <c r="E34" s="12">
        <v>100</v>
      </c>
      <c r="F34" s="12">
        <v>550</v>
      </c>
      <c r="G34" s="12">
        <v>600</v>
      </c>
      <c r="H34" s="12">
        <v>550</v>
      </c>
    </row>
    <row r="35" spans="1:8" ht="12.75">
      <c r="A35" s="41">
        <v>427.08</v>
      </c>
      <c r="B35" s="32" t="s">
        <v>158</v>
      </c>
      <c r="C35" s="32"/>
      <c r="D35" s="12">
        <v>1043</v>
      </c>
      <c r="E35" s="12">
        <v>839</v>
      </c>
      <c r="F35" s="12">
        <v>1150</v>
      </c>
      <c r="G35" s="12">
        <v>900</v>
      </c>
      <c r="H35" s="12">
        <v>900</v>
      </c>
    </row>
    <row r="36" spans="1:8" ht="12.75">
      <c r="A36" s="41">
        <v>427.1</v>
      </c>
      <c r="B36" s="32" t="s">
        <v>552</v>
      </c>
      <c r="C36" s="32"/>
      <c r="D36" s="12">
        <v>0</v>
      </c>
      <c r="E36" s="12">
        <v>0</v>
      </c>
      <c r="F36" s="12">
        <v>0</v>
      </c>
      <c r="G36" s="12">
        <v>1509.21</v>
      </c>
      <c r="H36" s="12">
        <v>1600</v>
      </c>
    </row>
    <row r="37" spans="1:9" ht="12.75">
      <c r="A37" s="41">
        <v>427.2</v>
      </c>
      <c r="B37" s="32" t="s">
        <v>159</v>
      </c>
      <c r="C37" s="32"/>
      <c r="D37" s="12">
        <v>209491</v>
      </c>
      <c r="E37" s="12">
        <v>210920</v>
      </c>
      <c r="F37" s="12">
        <v>210000</v>
      </c>
      <c r="G37" s="12">
        <v>200000</v>
      </c>
      <c r="H37" s="57">
        <v>204416</v>
      </c>
      <c r="I37" s="69">
        <v>63.88</v>
      </c>
    </row>
    <row r="38" spans="1:8" ht="12.75">
      <c r="A38" s="41">
        <v>426.01</v>
      </c>
      <c r="B38" s="32" t="s">
        <v>160</v>
      </c>
      <c r="C38" s="32"/>
      <c r="D38" s="12">
        <v>123792</v>
      </c>
      <c r="E38" s="12">
        <v>113238</v>
      </c>
      <c r="F38" s="12">
        <v>113500</v>
      </c>
      <c r="G38" s="12">
        <v>110388</v>
      </c>
      <c r="H38" s="57">
        <v>110388</v>
      </c>
    </row>
    <row r="39" spans="1:8" ht="12.75">
      <c r="A39" s="41">
        <v>426.01</v>
      </c>
      <c r="B39" s="32" t="s">
        <v>547</v>
      </c>
      <c r="C39" s="32"/>
      <c r="D39" s="12">
        <v>0</v>
      </c>
      <c r="E39" s="12">
        <v>2850</v>
      </c>
      <c r="F39" s="12">
        <v>2850</v>
      </c>
      <c r="G39" s="12">
        <v>2850</v>
      </c>
      <c r="H39" s="57">
        <v>2850</v>
      </c>
    </row>
    <row r="40" spans="1:8" ht="12.75">
      <c r="A40" s="41">
        <v>426.05</v>
      </c>
      <c r="B40" s="32" t="s">
        <v>138</v>
      </c>
      <c r="C40" s="32"/>
      <c r="D40" s="12">
        <v>15045</v>
      </c>
      <c r="E40" s="12">
        <v>11815</v>
      </c>
      <c r="F40" s="12">
        <v>15000</v>
      </c>
      <c r="G40" s="12">
        <v>9063</v>
      </c>
      <c r="H40" s="12">
        <v>15000</v>
      </c>
    </row>
    <row r="41" spans="1:8" ht="12.75">
      <c r="A41" s="41">
        <v>426.06</v>
      </c>
      <c r="B41" s="32" t="s">
        <v>139</v>
      </c>
      <c r="C41" s="32"/>
      <c r="D41" s="12">
        <v>11630</v>
      </c>
      <c r="E41" s="12">
        <v>9010</v>
      </c>
      <c r="F41" s="12">
        <v>12000</v>
      </c>
      <c r="G41" s="12">
        <v>14814</v>
      </c>
      <c r="H41" s="12">
        <v>15500</v>
      </c>
    </row>
    <row r="42" spans="1:8" ht="12.75">
      <c r="A42" s="41">
        <v>426.08</v>
      </c>
      <c r="B42" s="32" t="s">
        <v>288</v>
      </c>
      <c r="C42" s="32"/>
      <c r="D42" s="12">
        <v>0</v>
      </c>
      <c r="E42" s="12">
        <v>12750</v>
      </c>
      <c r="F42" s="12">
        <v>20000</v>
      </c>
      <c r="G42" s="12">
        <v>20000</v>
      </c>
      <c r="H42" s="12">
        <v>29000</v>
      </c>
    </row>
    <row r="43" spans="1:8" ht="12.75">
      <c r="A43" s="32"/>
      <c r="B43" s="32"/>
      <c r="C43" s="32"/>
      <c r="D43" s="12"/>
      <c r="E43" s="12"/>
      <c r="F43" s="12"/>
      <c r="G43" s="12"/>
      <c r="H43" s="12"/>
    </row>
    <row r="44" spans="1:8" ht="12.75">
      <c r="A44" s="32"/>
      <c r="B44" s="32" t="s">
        <v>289</v>
      </c>
      <c r="C44" s="32"/>
      <c r="D44" s="12">
        <f>SUM(D23:D43)</f>
        <v>552187.86778</v>
      </c>
      <c r="E44" s="12">
        <f>SUM(E23:E43)</f>
        <v>549290.035075</v>
      </c>
      <c r="F44" s="12">
        <f>SUM(F23:F42)</f>
        <v>586616.0655</v>
      </c>
      <c r="G44" s="12">
        <f>SUM(G23:G42)</f>
        <v>572998.34221</v>
      </c>
      <c r="H44" s="12">
        <f>SUM(H23:H42)</f>
        <v>648210.92338</v>
      </c>
    </row>
    <row r="45" spans="1:8" ht="12.75">
      <c r="A45" s="32"/>
      <c r="B45" s="32"/>
      <c r="C45" s="32"/>
      <c r="D45" s="12"/>
      <c r="E45" s="12"/>
      <c r="F45" s="12"/>
      <c r="G45" s="12"/>
      <c r="H45" s="12"/>
    </row>
    <row r="46" spans="1:8" ht="12.75">
      <c r="A46" s="32"/>
      <c r="B46" s="32" t="s">
        <v>304</v>
      </c>
      <c r="C46" s="32"/>
      <c r="D46" s="12">
        <f>SUM(D15)</f>
        <v>629533</v>
      </c>
      <c r="E46" s="12">
        <f>SUM(E15)</f>
        <v>634858</v>
      </c>
      <c r="F46" s="12">
        <f>SUM(F15)</f>
        <v>633280</v>
      </c>
      <c r="G46" s="12">
        <f>SUM(G15)</f>
        <v>665901.99</v>
      </c>
      <c r="H46" s="12">
        <f>SUM(H15)</f>
        <v>653975</v>
      </c>
    </row>
    <row r="47" spans="1:8" ht="12.75">
      <c r="A47" s="32"/>
      <c r="B47" s="32"/>
      <c r="C47" s="32"/>
      <c r="D47" s="12"/>
      <c r="E47" s="12"/>
      <c r="F47" s="12"/>
      <c r="G47" s="12"/>
      <c r="H47" s="12"/>
    </row>
    <row r="48" spans="1:8" ht="12.75">
      <c r="A48" s="32"/>
      <c r="B48" s="32" t="s">
        <v>293</v>
      </c>
      <c r="C48" s="32"/>
      <c r="D48" s="12">
        <f>SUM(D15)-(D44)</f>
        <v>77345.13222000003</v>
      </c>
      <c r="E48" s="12">
        <f>SUM(E15)-(E44)</f>
        <v>85567.96492499998</v>
      </c>
      <c r="F48" s="12">
        <f>SUM(F15)-(F44)</f>
        <v>46663.934499999974</v>
      </c>
      <c r="G48" s="12">
        <f>SUM(G15)-(G44)</f>
        <v>92903.64778999996</v>
      </c>
      <c r="H48" s="12">
        <f>SUM(H15)-(H44)</f>
        <v>5764.076619999949</v>
      </c>
    </row>
    <row r="49" spans="1:8" ht="12.75">
      <c r="A49" s="32"/>
      <c r="B49" s="32"/>
      <c r="C49" s="32"/>
      <c r="D49" s="32"/>
      <c r="E49" s="32"/>
      <c r="F49" s="32"/>
      <c r="G49" s="32"/>
      <c r="H49" s="32"/>
    </row>
  </sheetData>
  <sheetProtection/>
  <mergeCells count="1">
    <mergeCell ref="A2:H2"/>
  </mergeCells>
  <printOptions horizontalCentered="1"/>
  <pageMargins left="0.4" right="0.4" top="0.833333333333333" bottom="0.5" header="0" footer="0"/>
  <pageSetup horizontalDpi="600" verticalDpi="600" orientation="landscape" r:id="rId1"/>
  <headerFooter alignWithMargins="0">
    <oddHeader>&amp;C&amp;"Arial,Bold"&amp;16The Borough of Hellertown
2012 Final Sanitation Fund Adopted Budget</oddHeader>
    <oddFooter>&amp;CPage &amp;P&amp;R&amp;D</oddFooter>
  </headerFooter>
  <rowBreaks count="1" manualBreakCount="1">
    <brk id="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view="pageLayout" workbookViewId="0" topLeftCell="A1">
      <selection activeCell="N1" sqref="N1"/>
    </sheetView>
  </sheetViews>
  <sheetFormatPr defaultColWidth="9.140625" defaultRowHeight="12.75"/>
  <cols>
    <col min="2" max="2" width="25.421875" style="0" bestFit="1" customWidth="1"/>
    <col min="4" max="4" width="11.00390625" style="0" customWidth="1"/>
    <col min="5" max="6" width="11.28125" style="0" customWidth="1"/>
    <col min="7" max="7" width="11.140625" style="0" customWidth="1"/>
    <col min="8" max="8" width="10.7109375" style="0" bestFit="1" customWidth="1"/>
  </cols>
  <sheetData>
    <row r="1" spans="1:8" ht="11.25" customHeight="1">
      <c r="A1" s="74"/>
      <c r="B1" s="74"/>
      <c r="C1" s="74"/>
      <c r="D1" s="74"/>
      <c r="E1" s="74"/>
      <c r="F1" s="74"/>
      <c r="G1" s="74"/>
      <c r="H1" s="74"/>
    </row>
    <row r="2" spans="1:8" ht="12.75">
      <c r="A2" s="72" t="s">
        <v>301</v>
      </c>
      <c r="B2" s="72"/>
      <c r="C2" s="72"/>
      <c r="D2" s="72"/>
      <c r="E2" s="72"/>
      <c r="F2" s="72"/>
      <c r="G2" s="72"/>
      <c r="H2" s="72"/>
    </row>
    <row r="3" spans="4:8" ht="12.75">
      <c r="D3" s="2" t="s">
        <v>277</v>
      </c>
      <c r="E3" s="2" t="s">
        <v>278</v>
      </c>
      <c r="F3" s="2" t="s">
        <v>274</v>
      </c>
      <c r="G3" s="2" t="s">
        <v>275</v>
      </c>
      <c r="H3" s="2" t="s">
        <v>276</v>
      </c>
    </row>
    <row r="4" spans="4:8" ht="12.75">
      <c r="D4" s="2"/>
      <c r="E4" s="2"/>
      <c r="F4" s="2"/>
      <c r="G4" s="2"/>
      <c r="H4" s="2"/>
    </row>
    <row r="5" spans="2:8" ht="12.75">
      <c r="B5" t="s">
        <v>546</v>
      </c>
      <c r="D5" s="3"/>
      <c r="E5" s="3"/>
      <c r="F5" s="3"/>
      <c r="G5" s="3"/>
      <c r="H5" s="5">
        <v>100000</v>
      </c>
    </row>
    <row r="6" ht="12.75">
      <c r="A6" t="s">
        <v>0</v>
      </c>
    </row>
    <row r="7" spans="1:8" ht="12.75">
      <c r="A7" s="41">
        <v>340.05</v>
      </c>
      <c r="B7" s="3" t="s">
        <v>1</v>
      </c>
      <c r="C7" s="3"/>
      <c r="D7" s="12">
        <v>117250</v>
      </c>
      <c r="E7" s="12">
        <v>114345</v>
      </c>
      <c r="F7" s="12">
        <v>114270</v>
      </c>
      <c r="G7" s="12">
        <v>114270</v>
      </c>
      <c r="H7" s="12">
        <v>115000</v>
      </c>
    </row>
    <row r="8" spans="1:8" ht="12.75">
      <c r="A8" s="41">
        <v>340.06</v>
      </c>
      <c r="B8" s="3" t="s">
        <v>294</v>
      </c>
      <c r="D8" s="12">
        <v>53</v>
      </c>
      <c r="E8" s="12">
        <v>509</v>
      </c>
      <c r="F8" s="12">
        <v>500</v>
      </c>
      <c r="G8" s="12">
        <v>535</v>
      </c>
      <c r="H8" s="12">
        <v>450</v>
      </c>
    </row>
    <row r="9" spans="1:8" ht="12.75">
      <c r="A9" s="41">
        <v>340.07</v>
      </c>
      <c r="B9" s="3" t="s">
        <v>295</v>
      </c>
      <c r="D9" s="12">
        <v>966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3" t="s">
        <v>296</v>
      </c>
      <c r="D10" s="12">
        <f>SUM(D7:D9)</f>
        <v>118269</v>
      </c>
      <c r="E10" s="12">
        <f>SUM(E7:E9)</f>
        <v>114854</v>
      </c>
      <c r="F10" s="12">
        <f>SUM(F7:F9)</f>
        <v>114770</v>
      </c>
      <c r="G10" s="12">
        <f>SUM(G7:G9)</f>
        <v>114805</v>
      </c>
      <c r="H10" s="12">
        <f>SUM(H7:H9)</f>
        <v>115450</v>
      </c>
    </row>
    <row r="13" spans="2:6" ht="12.75">
      <c r="B13" s="3"/>
      <c r="D13" s="12"/>
      <c r="E13" s="12"/>
      <c r="F13" s="12"/>
    </row>
    <row r="15" spans="4:8" ht="12.75">
      <c r="D15" s="2" t="s">
        <v>277</v>
      </c>
      <c r="E15" s="2" t="s">
        <v>278</v>
      </c>
      <c r="F15" s="2" t="s">
        <v>274</v>
      </c>
      <c r="G15" s="2" t="s">
        <v>275</v>
      </c>
      <c r="H15" s="2" t="s">
        <v>276</v>
      </c>
    </row>
    <row r="16" ht="12.75">
      <c r="A16" t="s">
        <v>283</v>
      </c>
    </row>
    <row r="18" spans="1:8" ht="12.75">
      <c r="A18" s="32">
        <v>432</v>
      </c>
      <c r="B18" s="32" t="s">
        <v>297</v>
      </c>
      <c r="C18" s="32"/>
      <c r="D18" s="32">
        <v>14893</v>
      </c>
      <c r="E18" s="32">
        <v>11043</v>
      </c>
      <c r="F18" s="32">
        <v>16000</v>
      </c>
      <c r="G18" s="32">
        <v>17000</v>
      </c>
      <c r="H18" s="32">
        <v>20000</v>
      </c>
    </row>
    <row r="19" spans="1:8" ht="12.75">
      <c r="A19" s="32">
        <v>433</v>
      </c>
      <c r="B19" s="32" t="s">
        <v>170</v>
      </c>
      <c r="C19" s="32"/>
      <c r="D19" s="32">
        <v>1791</v>
      </c>
      <c r="E19" s="32">
        <v>4793</v>
      </c>
      <c r="F19" s="32">
        <v>10000</v>
      </c>
      <c r="G19" s="32">
        <v>10000</v>
      </c>
      <c r="H19" s="32">
        <v>5000</v>
      </c>
    </row>
    <row r="20" spans="1:8" ht="12.75">
      <c r="A20" s="32">
        <v>434</v>
      </c>
      <c r="B20" s="32" t="s">
        <v>167</v>
      </c>
      <c r="C20" s="32"/>
      <c r="D20" s="32">
        <v>0</v>
      </c>
      <c r="E20" s="32">
        <v>0</v>
      </c>
      <c r="F20" s="32">
        <v>0</v>
      </c>
      <c r="G20" s="32">
        <v>0</v>
      </c>
      <c r="H20" s="32">
        <v>0</v>
      </c>
    </row>
    <row r="21" spans="1:8" ht="12.75">
      <c r="A21" s="32">
        <v>435</v>
      </c>
      <c r="B21" s="32" t="s">
        <v>526</v>
      </c>
      <c r="C21" s="32"/>
      <c r="D21" s="32">
        <v>0</v>
      </c>
      <c r="E21" s="32">
        <v>0</v>
      </c>
      <c r="F21" s="32">
        <v>15000</v>
      </c>
      <c r="G21" s="41">
        <v>0</v>
      </c>
      <c r="H21" s="32">
        <v>5000</v>
      </c>
    </row>
    <row r="22" spans="1:8" ht="12.75">
      <c r="A22" s="32">
        <v>436</v>
      </c>
      <c r="B22" s="32" t="s">
        <v>172</v>
      </c>
      <c r="C22" s="32"/>
      <c r="D22" s="32">
        <v>1095</v>
      </c>
      <c r="E22" s="32">
        <v>0</v>
      </c>
      <c r="F22" s="32">
        <v>13000</v>
      </c>
      <c r="G22" s="41">
        <v>1925</v>
      </c>
      <c r="H22" s="32">
        <v>2000</v>
      </c>
    </row>
    <row r="23" spans="1:8" ht="12.75">
      <c r="A23" s="32">
        <v>438</v>
      </c>
      <c r="B23" s="32" t="s">
        <v>298</v>
      </c>
      <c r="C23" s="32"/>
      <c r="D23" s="32">
        <v>202271</v>
      </c>
      <c r="E23" s="32">
        <v>131671</v>
      </c>
      <c r="F23" s="32">
        <v>200000</v>
      </c>
      <c r="G23" s="41">
        <v>41135</v>
      </c>
      <c r="H23" s="32">
        <v>30000</v>
      </c>
    </row>
    <row r="24" spans="1:8" ht="12.75">
      <c r="A24" s="32">
        <v>439</v>
      </c>
      <c r="B24" s="32" t="s">
        <v>9</v>
      </c>
      <c r="C24" s="32"/>
      <c r="D24" s="32">
        <v>28000</v>
      </c>
      <c r="E24" s="32">
        <v>31079</v>
      </c>
      <c r="F24" s="32">
        <v>30000</v>
      </c>
      <c r="G24" s="41">
        <v>108916</v>
      </c>
      <c r="H24" s="32">
        <v>150000</v>
      </c>
    </row>
    <row r="25" spans="1:8" ht="12.75">
      <c r="A25" s="32"/>
      <c r="B25" s="32"/>
      <c r="C25" s="32"/>
      <c r="D25" s="32"/>
      <c r="E25" s="32"/>
      <c r="F25" s="32"/>
      <c r="G25" s="32"/>
      <c r="H25" s="32"/>
    </row>
    <row r="26" spans="1:8" ht="12.75">
      <c r="A26" s="32"/>
      <c r="B26" s="32" t="s">
        <v>289</v>
      </c>
      <c r="C26" s="32"/>
      <c r="D26" s="32">
        <f>SUM(D18:D25)</f>
        <v>248050</v>
      </c>
      <c r="E26" s="32">
        <f>SUM(E18:E25)</f>
        <v>178586</v>
      </c>
      <c r="F26" s="32">
        <f>SUM(F18:F25)</f>
        <v>284000</v>
      </c>
      <c r="G26" s="32">
        <f>SUM(G18:G25)</f>
        <v>178976</v>
      </c>
      <c r="H26" s="32">
        <f>SUM(H18:H25)</f>
        <v>212000</v>
      </c>
    </row>
    <row r="27" spans="1:8" ht="12.75">
      <c r="A27" s="32"/>
      <c r="B27" s="32"/>
      <c r="C27" s="32"/>
      <c r="D27" s="32"/>
      <c r="E27" s="32"/>
      <c r="F27" s="32"/>
      <c r="G27" s="32"/>
      <c r="H27" s="32"/>
    </row>
    <row r="28" spans="1:8" ht="12.75">
      <c r="A28" s="32"/>
      <c r="B28" s="32" t="s">
        <v>561</v>
      </c>
      <c r="C28" s="32"/>
      <c r="D28" s="32">
        <f>SUM(D26)-(D13)</f>
        <v>248050</v>
      </c>
      <c r="E28" s="32">
        <f>SUM(E26)-(E13)</f>
        <v>178586</v>
      </c>
      <c r="F28" s="32">
        <f>SUM(F26)-(F13)</f>
        <v>284000</v>
      </c>
      <c r="G28" s="32">
        <f>SUM(G10)</f>
        <v>114805</v>
      </c>
      <c r="H28" s="32">
        <f>SUM(H10+H5)</f>
        <v>215450</v>
      </c>
    </row>
    <row r="29" spans="1:8" ht="12.75">
      <c r="A29" s="32"/>
      <c r="B29" s="32"/>
      <c r="C29" s="32"/>
      <c r="D29" s="32"/>
      <c r="E29" s="32"/>
      <c r="F29" s="32"/>
      <c r="G29" s="32"/>
      <c r="H29" s="32"/>
    </row>
    <row r="30" spans="1:8" ht="12.75">
      <c r="A30" s="32"/>
      <c r="B30" s="32" t="s">
        <v>299</v>
      </c>
      <c r="C30" s="32"/>
      <c r="D30" s="32">
        <f>SUM(D10)-(D26)</f>
        <v>-129781</v>
      </c>
      <c r="E30" s="32">
        <f>SUM(E10)-(E26)</f>
        <v>-63732</v>
      </c>
      <c r="F30" s="32">
        <f>SUM(F10)-(F26)</f>
        <v>-169230</v>
      </c>
      <c r="G30" s="32">
        <f>SUM(G10)-(G26)</f>
        <v>-64171</v>
      </c>
      <c r="H30" s="32">
        <f>SUM(H10)-(H26)+H5</f>
        <v>3450</v>
      </c>
    </row>
  </sheetData>
  <sheetProtection/>
  <mergeCells count="1">
    <mergeCell ref="A2:H2"/>
  </mergeCells>
  <printOptions horizontalCentered="1"/>
  <pageMargins left="0.4" right="0.4" top="0.833333333333333" bottom="0.5" header="0" footer="0"/>
  <pageSetup horizontalDpi="600" verticalDpi="600" orientation="landscape" r:id="rId2"/>
  <headerFooter alignWithMargins="0">
    <oddHeader>&amp;C&amp;"Arial,Bold"&amp;16The Borough of Hellertown
2012 Final Highway Aid Fund Adopted Budget</oddHeader>
    <oddFooter>&amp;CPage &amp;P&amp;R&amp;D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view="pageLayout" workbookViewId="0" topLeftCell="A1">
      <selection activeCell="H1" sqref="A1:H54"/>
    </sheetView>
  </sheetViews>
  <sheetFormatPr defaultColWidth="9.140625" defaultRowHeight="12.75"/>
  <cols>
    <col min="1" max="1" width="9.8515625" style="0" bestFit="1" customWidth="1"/>
    <col min="2" max="2" width="21.8515625" style="0" customWidth="1"/>
    <col min="4" max="6" width="12.140625" style="0" bestFit="1" customWidth="1"/>
    <col min="7" max="7" width="12.421875" style="0" bestFit="1" customWidth="1"/>
    <col min="8" max="8" width="13.140625" style="0" bestFit="1" customWidth="1"/>
  </cols>
  <sheetData>
    <row r="1" spans="1:8" ht="11.25" customHeight="1">
      <c r="A1" s="74"/>
      <c r="B1" s="74"/>
      <c r="C1" s="74"/>
      <c r="D1" s="74"/>
      <c r="E1" s="74"/>
      <c r="F1" s="74"/>
      <c r="G1" s="74"/>
      <c r="H1" s="74"/>
    </row>
    <row r="2" spans="1:8" ht="12.75">
      <c r="A2" s="72" t="s">
        <v>300</v>
      </c>
      <c r="B2" s="72"/>
      <c r="C2" s="72"/>
      <c r="D2" s="72"/>
      <c r="E2" s="72"/>
      <c r="F2" s="72"/>
      <c r="G2" s="72"/>
      <c r="H2" s="72"/>
    </row>
    <row r="3" spans="4:8" ht="12.75">
      <c r="D3" s="2" t="s">
        <v>277</v>
      </c>
      <c r="E3" s="2" t="s">
        <v>278</v>
      </c>
      <c r="F3" s="2" t="s">
        <v>274</v>
      </c>
      <c r="G3" s="2" t="s">
        <v>275</v>
      </c>
      <c r="H3" s="2" t="s">
        <v>276</v>
      </c>
    </row>
    <row r="4" spans="2:8" ht="12.75">
      <c r="B4" t="s">
        <v>546</v>
      </c>
      <c r="D4" s="3"/>
      <c r="E4" s="3"/>
      <c r="F4" s="3"/>
      <c r="G4" s="3"/>
      <c r="H4" s="5">
        <v>107152.49</v>
      </c>
    </row>
    <row r="5" ht="12.75">
      <c r="A5" t="s">
        <v>0</v>
      </c>
    </row>
    <row r="6" spans="1:8" ht="12.75">
      <c r="A6" s="40">
        <v>300.04</v>
      </c>
      <c r="B6" s="3" t="s">
        <v>209</v>
      </c>
      <c r="C6" s="3"/>
      <c r="D6" s="12">
        <v>163540</v>
      </c>
      <c r="E6" s="12">
        <v>172850</v>
      </c>
      <c r="F6" s="12">
        <v>182000</v>
      </c>
      <c r="G6" s="12">
        <v>170000</v>
      </c>
      <c r="H6" s="12">
        <v>182000</v>
      </c>
    </row>
    <row r="7" spans="1:8" ht="12.75">
      <c r="A7" s="39">
        <v>300.05</v>
      </c>
      <c r="B7" s="3" t="s">
        <v>210</v>
      </c>
      <c r="D7" s="12">
        <v>3416</v>
      </c>
      <c r="E7" s="12">
        <v>3221</v>
      </c>
      <c r="F7" s="12">
        <v>3000</v>
      </c>
      <c r="G7" s="12">
        <v>10000</v>
      </c>
      <c r="H7" s="12">
        <v>3000</v>
      </c>
    </row>
    <row r="8" spans="1:8" ht="12.75">
      <c r="A8" s="39">
        <v>300.06</v>
      </c>
      <c r="B8" s="3" t="s">
        <v>279</v>
      </c>
      <c r="D8" s="12">
        <v>8435</v>
      </c>
      <c r="E8" s="12">
        <v>9934</v>
      </c>
      <c r="F8" s="12">
        <v>9000</v>
      </c>
      <c r="G8" s="12">
        <v>10000</v>
      </c>
      <c r="H8" s="12">
        <v>9000</v>
      </c>
    </row>
    <row r="9" spans="1:8" ht="12.75">
      <c r="A9" s="39">
        <v>300.08</v>
      </c>
      <c r="B9" s="3" t="s">
        <v>280</v>
      </c>
      <c r="D9" s="12">
        <v>0</v>
      </c>
      <c r="E9" s="12">
        <v>0</v>
      </c>
      <c r="F9" s="12">
        <v>3000</v>
      </c>
      <c r="G9" s="12">
        <v>10000</v>
      </c>
      <c r="H9" s="12">
        <v>3000</v>
      </c>
    </row>
    <row r="10" spans="4:8" ht="12.75">
      <c r="D10" s="12"/>
      <c r="E10" s="12"/>
      <c r="F10" s="12"/>
      <c r="G10" s="12"/>
      <c r="H10" s="12"/>
    </row>
    <row r="11" spans="2:8" ht="12.75">
      <c r="B11" s="3" t="s">
        <v>211</v>
      </c>
      <c r="D11" s="12">
        <f>SUM(D6:D10)</f>
        <v>175391</v>
      </c>
      <c r="E11" s="12">
        <f>SUM(E6:E10)</f>
        <v>186005</v>
      </c>
      <c r="F11" s="12">
        <f>SUM(F6:F9)</f>
        <v>197000</v>
      </c>
      <c r="G11" s="12">
        <f>SUM(G6:G9)</f>
        <v>200000</v>
      </c>
      <c r="H11" s="12">
        <f>SUM(H6:H9)</f>
        <v>197000</v>
      </c>
    </row>
    <row r="13" spans="1:8" ht="12.75">
      <c r="A13" s="38">
        <v>340.11</v>
      </c>
      <c r="B13" s="3" t="s">
        <v>212</v>
      </c>
      <c r="D13" s="12">
        <v>367</v>
      </c>
      <c r="E13" s="12">
        <v>221</v>
      </c>
      <c r="F13" s="12">
        <v>200</v>
      </c>
      <c r="G13" s="12">
        <v>500</v>
      </c>
      <c r="H13" s="12">
        <v>3000</v>
      </c>
    </row>
    <row r="14" spans="1:8" ht="12.75">
      <c r="A14" s="39">
        <v>340.13</v>
      </c>
      <c r="B14" s="3" t="s">
        <v>213</v>
      </c>
      <c r="D14" s="12">
        <v>1519</v>
      </c>
      <c r="E14" s="12">
        <v>100</v>
      </c>
      <c r="F14" s="12">
        <v>100</v>
      </c>
      <c r="G14" s="12">
        <v>0</v>
      </c>
      <c r="H14" s="12">
        <v>0</v>
      </c>
    </row>
    <row r="15" spans="1:8" ht="12.75">
      <c r="A15" s="39">
        <v>340.12</v>
      </c>
      <c r="B15" s="3" t="s">
        <v>282</v>
      </c>
      <c r="D15" s="12">
        <v>0</v>
      </c>
      <c r="E15" s="12">
        <v>6948</v>
      </c>
      <c r="F15" s="12">
        <v>6000</v>
      </c>
      <c r="G15" s="12">
        <v>0</v>
      </c>
      <c r="H15" s="12">
        <v>0</v>
      </c>
    </row>
    <row r="16" spans="1:8" ht="12.75">
      <c r="A16" s="39">
        <v>340.14</v>
      </c>
      <c r="B16" s="3" t="s">
        <v>308</v>
      </c>
      <c r="D16" s="5"/>
      <c r="E16" s="5"/>
      <c r="F16" s="5"/>
      <c r="G16" s="12"/>
      <c r="H16" s="12"/>
    </row>
    <row r="17" spans="1:8" ht="12.75">
      <c r="A17" s="18"/>
      <c r="D17" s="12"/>
      <c r="E17" s="12"/>
      <c r="F17" s="12"/>
      <c r="G17" s="12"/>
      <c r="H17" s="12"/>
    </row>
    <row r="18" spans="2:8" ht="12.75">
      <c r="B18" s="3" t="s">
        <v>281</v>
      </c>
      <c r="D18" s="12">
        <f>SUM(D13:D17)</f>
        <v>1886</v>
      </c>
      <c r="E18" s="12">
        <f>SUM(E13:E17)</f>
        <v>7269</v>
      </c>
      <c r="F18" s="12">
        <f>SUM(F13:F15)</f>
        <v>6300</v>
      </c>
      <c r="G18" s="12">
        <f>SUM(G13:G15)</f>
        <v>500</v>
      </c>
      <c r="H18" s="12">
        <v>3000</v>
      </c>
    </row>
    <row r="20" spans="2:8" ht="12.75">
      <c r="B20" s="3" t="s">
        <v>67</v>
      </c>
      <c r="D20" s="12">
        <f>SUM(D11+D18)</f>
        <v>177277</v>
      </c>
      <c r="E20" s="12">
        <f>SUM(E11+E18)</f>
        <v>193274</v>
      </c>
      <c r="F20" s="12">
        <f>SUM(F11+F18)</f>
        <v>203300</v>
      </c>
      <c r="G20" s="12">
        <f>SUM(G11+G18)</f>
        <v>200500</v>
      </c>
      <c r="H20" s="12">
        <f>SUM(H11+H18)</f>
        <v>200000</v>
      </c>
    </row>
    <row r="21" spans="2:8" ht="12.75">
      <c r="B21" s="3" t="s">
        <v>557</v>
      </c>
      <c r="H21" s="12">
        <f>SUM(H20)+(H4)</f>
        <v>307152.49</v>
      </c>
    </row>
    <row r="22" spans="2:8" ht="12.75">
      <c r="B22" s="3"/>
      <c r="H22" s="12"/>
    </row>
    <row r="23" spans="2:8" ht="12.75">
      <c r="B23" s="3"/>
      <c r="H23" s="12"/>
    </row>
    <row r="24" spans="4:8" ht="12.75">
      <c r="D24" s="2" t="s">
        <v>277</v>
      </c>
      <c r="E24" s="2" t="s">
        <v>278</v>
      </c>
      <c r="F24" s="2" t="s">
        <v>274</v>
      </c>
      <c r="G24" s="2" t="s">
        <v>275</v>
      </c>
      <c r="H24" s="2" t="s">
        <v>276</v>
      </c>
    </row>
    <row r="25" spans="1:8" ht="12.75">
      <c r="A25" s="32"/>
      <c r="B25" s="32"/>
      <c r="C25" s="32"/>
      <c r="D25" s="41"/>
      <c r="E25" s="41"/>
      <c r="F25" s="41"/>
      <c r="G25" s="41"/>
      <c r="H25" s="32"/>
    </row>
    <row r="26" spans="1:8" ht="12.75">
      <c r="A26" s="32">
        <v>411.02</v>
      </c>
      <c r="B26" s="32" t="s">
        <v>214</v>
      </c>
      <c r="C26" s="32"/>
      <c r="D26" s="32">
        <v>1440</v>
      </c>
      <c r="E26" s="32">
        <v>1440</v>
      </c>
      <c r="F26" s="32">
        <v>1440</v>
      </c>
      <c r="G26" s="32">
        <v>1440</v>
      </c>
      <c r="H26" s="32">
        <v>1440</v>
      </c>
    </row>
    <row r="27" spans="1:8" ht="12.75">
      <c r="A27" s="41">
        <v>411.03</v>
      </c>
      <c r="B27" s="32" t="s">
        <v>284</v>
      </c>
      <c r="C27" s="32"/>
      <c r="D27" s="32">
        <v>1200</v>
      </c>
      <c r="E27" s="32">
        <v>1200</v>
      </c>
      <c r="F27" s="32">
        <v>1200</v>
      </c>
      <c r="G27" s="32">
        <v>1200</v>
      </c>
      <c r="H27" s="32">
        <v>1200</v>
      </c>
    </row>
    <row r="28" spans="1:8" ht="12.75">
      <c r="A28" s="41">
        <v>411.04</v>
      </c>
      <c r="B28" s="32" t="s">
        <v>215</v>
      </c>
      <c r="C28" s="32"/>
      <c r="D28" s="32">
        <v>0</v>
      </c>
      <c r="E28" s="32">
        <v>0</v>
      </c>
      <c r="F28" s="32">
        <v>0</v>
      </c>
      <c r="G28" s="32"/>
      <c r="H28" s="32">
        <v>600</v>
      </c>
    </row>
    <row r="29" spans="1:8" ht="12.75">
      <c r="A29" s="42">
        <v>411.043</v>
      </c>
      <c r="B29" s="32" t="s">
        <v>76</v>
      </c>
      <c r="C29" s="32"/>
      <c r="D29" s="32">
        <v>0</v>
      </c>
      <c r="E29" s="32">
        <v>0</v>
      </c>
      <c r="F29" s="32">
        <v>0</v>
      </c>
      <c r="G29" s="32">
        <f>SUM(G25:G28)+(7.65%)</f>
        <v>2640.0765</v>
      </c>
      <c r="H29" s="32">
        <f>SUM(H25:H28)+(7.65%)</f>
        <v>3240.0765</v>
      </c>
    </row>
    <row r="30" spans="1:8" ht="12.75">
      <c r="A30" s="41">
        <v>411.05</v>
      </c>
      <c r="B30" s="32" t="s">
        <v>157</v>
      </c>
      <c r="C30" s="32"/>
      <c r="D30" s="32">
        <v>220</v>
      </c>
      <c r="E30" s="32">
        <v>1700</v>
      </c>
      <c r="F30" s="32">
        <v>2000</v>
      </c>
      <c r="G30" s="32">
        <v>200</v>
      </c>
      <c r="H30" s="32">
        <v>2000</v>
      </c>
    </row>
    <row r="31" spans="1:8" ht="12.75">
      <c r="A31" s="41">
        <v>411.06</v>
      </c>
      <c r="B31" s="32" t="s">
        <v>216</v>
      </c>
      <c r="C31" s="32"/>
      <c r="D31" s="32">
        <v>550</v>
      </c>
      <c r="E31" s="32">
        <v>600</v>
      </c>
      <c r="F31" s="32">
        <v>500</v>
      </c>
      <c r="G31" s="32">
        <v>200</v>
      </c>
      <c r="H31" s="32">
        <v>500</v>
      </c>
    </row>
    <row r="32" spans="1:8" ht="12.75">
      <c r="A32" s="42">
        <v>403.012</v>
      </c>
      <c r="B32" s="32" t="s">
        <v>217</v>
      </c>
      <c r="C32" s="32"/>
      <c r="D32" s="32">
        <v>1864</v>
      </c>
      <c r="E32" s="32">
        <v>1707</v>
      </c>
      <c r="F32" s="32">
        <v>2000</v>
      </c>
      <c r="G32" s="32">
        <v>1670</v>
      </c>
      <c r="H32" s="32">
        <v>1200</v>
      </c>
    </row>
    <row r="33" spans="1:8" ht="12.75">
      <c r="A33" s="41">
        <v>411.07</v>
      </c>
      <c r="B33" s="32" t="s">
        <v>285</v>
      </c>
      <c r="C33" s="32"/>
      <c r="D33" s="32">
        <v>3080</v>
      </c>
      <c r="E33" s="32">
        <v>3950</v>
      </c>
      <c r="F33" s="32">
        <v>4000</v>
      </c>
      <c r="G33" s="32">
        <v>3500</v>
      </c>
      <c r="H33" s="32">
        <v>6000</v>
      </c>
    </row>
    <row r="34" spans="1:8" ht="12.75">
      <c r="A34" s="41">
        <v>411.08</v>
      </c>
      <c r="B34" s="32" t="s">
        <v>218</v>
      </c>
      <c r="C34" s="32"/>
      <c r="D34" s="32">
        <v>0</v>
      </c>
      <c r="E34" s="32">
        <v>1000</v>
      </c>
      <c r="F34" s="32">
        <v>7000</v>
      </c>
      <c r="G34" s="32">
        <v>0</v>
      </c>
      <c r="H34" s="32">
        <v>7000</v>
      </c>
    </row>
    <row r="35" spans="1:8" ht="12.75">
      <c r="A35" s="41">
        <v>411.09</v>
      </c>
      <c r="B35" s="32" t="s">
        <v>97</v>
      </c>
      <c r="C35" s="32"/>
      <c r="D35" s="32">
        <v>0</v>
      </c>
      <c r="E35" s="32">
        <v>0</v>
      </c>
      <c r="F35" s="32">
        <v>100</v>
      </c>
      <c r="G35" s="32">
        <v>0</v>
      </c>
      <c r="H35" s="32">
        <v>100</v>
      </c>
    </row>
    <row r="36" spans="1:8" ht="12.75">
      <c r="A36" s="41">
        <v>411.1</v>
      </c>
      <c r="B36" s="32" t="s">
        <v>219</v>
      </c>
      <c r="C36" s="32"/>
      <c r="D36" s="32">
        <v>1355</v>
      </c>
      <c r="E36" s="32">
        <v>2355</v>
      </c>
      <c r="F36" s="32">
        <v>6000</v>
      </c>
      <c r="G36" s="32">
        <v>3000</v>
      </c>
      <c r="H36" s="32">
        <v>5000</v>
      </c>
    </row>
    <row r="37" spans="1:8" ht="12.75">
      <c r="A37" s="41">
        <v>411.11</v>
      </c>
      <c r="B37" s="32" t="s">
        <v>286</v>
      </c>
      <c r="C37" s="32"/>
      <c r="D37" s="32">
        <v>0</v>
      </c>
      <c r="E37" s="32">
        <v>4000</v>
      </c>
      <c r="F37" s="32">
        <v>5000</v>
      </c>
      <c r="G37" s="32">
        <v>5000</v>
      </c>
      <c r="H37" s="32">
        <v>26073</v>
      </c>
    </row>
    <row r="38" spans="1:8" ht="12.75">
      <c r="A38" s="41">
        <v>411.13</v>
      </c>
      <c r="B38" s="32" t="s">
        <v>220</v>
      </c>
      <c r="C38" s="32"/>
      <c r="D38" s="32">
        <v>1459</v>
      </c>
      <c r="E38" s="32">
        <v>1459</v>
      </c>
      <c r="F38" s="32">
        <v>1500</v>
      </c>
      <c r="G38" s="32">
        <v>1459</v>
      </c>
      <c r="H38" s="32">
        <v>1500</v>
      </c>
    </row>
    <row r="39" spans="1:8" ht="12.75">
      <c r="A39" s="42">
        <v>411.014</v>
      </c>
      <c r="B39" s="32" t="s">
        <v>221</v>
      </c>
      <c r="C39" s="32"/>
      <c r="D39" s="32">
        <v>2725</v>
      </c>
      <c r="E39" s="32">
        <v>2169</v>
      </c>
      <c r="F39" s="32">
        <v>2169</v>
      </c>
      <c r="G39" s="32">
        <v>2169</v>
      </c>
      <c r="H39" s="32">
        <v>2169</v>
      </c>
    </row>
    <row r="40" spans="1:8" ht="12.75">
      <c r="A40" s="42">
        <v>411.015</v>
      </c>
      <c r="B40" s="32" t="s">
        <v>222</v>
      </c>
      <c r="C40" s="32"/>
      <c r="D40" s="32">
        <v>1000</v>
      </c>
      <c r="E40" s="32">
        <v>777</v>
      </c>
      <c r="F40" s="32">
        <v>777</v>
      </c>
      <c r="G40" s="32">
        <v>777</v>
      </c>
      <c r="H40" s="32">
        <v>777</v>
      </c>
    </row>
    <row r="41" spans="1:8" ht="12.75">
      <c r="A41" s="42">
        <v>411.016</v>
      </c>
      <c r="B41" s="32" t="s">
        <v>223</v>
      </c>
      <c r="C41" s="32"/>
      <c r="D41" s="32">
        <v>3000</v>
      </c>
      <c r="E41" s="32">
        <v>2438</v>
      </c>
      <c r="F41" s="32">
        <v>2438</v>
      </c>
      <c r="G41" s="32">
        <v>2438</v>
      </c>
      <c r="H41" s="32">
        <v>2438</v>
      </c>
    </row>
    <row r="42" spans="1:8" ht="12.75">
      <c r="A42" s="41">
        <v>411.15</v>
      </c>
      <c r="B42" s="32" t="s">
        <v>138</v>
      </c>
      <c r="C42" s="32"/>
      <c r="D42" s="32">
        <v>12743</v>
      </c>
      <c r="E42" s="32">
        <v>8095</v>
      </c>
      <c r="F42" s="32">
        <v>10000</v>
      </c>
      <c r="G42" s="32">
        <v>9000</v>
      </c>
      <c r="H42" s="32">
        <v>10000</v>
      </c>
    </row>
    <row r="43" spans="1:8" ht="12.75">
      <c r="A43" s="41">
        <v>411.16</v>
      </c>
      <c r="B43" s="32" t="s">
        <v>287</v>
      </c>
      <c r="C43" s="32"/>
      <c r="D43" s="32">
        <v>942</v>
      </c>
      <c r="E43" s="32">
        <v>1736</v>
      </c>
      <c r="F43" s="32">
        <v>2000</v>
      </c>
      <c r="G43" s="32">
        <v>2000</v>
      </c>
      <c r="H43" s="32">
        <v>2000</v>
      </c>
    </row>
    <row r="44" spans="1:8" ht="12.75">
      <c r="A44" s="41">
        <v>411.17</v>
      </c>
      <c r="B44" s="32" t="s">
        <v>224</v>
      </c>
      <c r="C44" s="32"/>
      <c r="D44" s="32">
        <v>0</v>
      </c>
      <c r="E44" s="32">
        <v>269</v>
      </c>
      <c r="F44" s="32">
        <v>1000</v>
      </c>
      <c r="G44" s="32">
        <v>500</v>
      </c>
      <c r="H44" s="32">
        <v>1000</v>
      </c>
    </row>
    <row r="45" spans="1:8" ht="12.75">
      <c r="A45" s="41">
        <v>411.18</v>
      </c>
      <c r="B45" s="32" t="s">
        <v>225</v>
      </c>
      <c r="C45" s="32"/>
      <c r="D45" s="32">
        <v>0</v>
      </c>
      <c r="E45" s="32">
        <v>697</v>
      </c>
      <c r="F45" s="32">
        <v>1000</v>
      </c>
      <c r="G45" s="32">
        <v>1100</v>
      </c>
      <c r="H45" s="32">
        <v>1000</v>
      </c>
    </row>
    <row r="46" spans="1:8" ht="12.75">
      <c r="A46" s="41">
        <v>411.19</v>
      </c>
      <c r="B46" s="32" t="s">
        <v>2</v>
      </c>
      <c r="C46" s="32"/>
      <c r="D46" s="32">
        <v>500</v>
      </c>
      <c r="E46" s="32">
        <v>7950</v>
      </c>
      <c r="F46" s="32">
        <v>500</v>
      </c>
      <c r="G46" s="32">
        <v>0</v>
      </c>
      <c r="H46" s="32">
        <v>500</v>
      </c>
    </row>
    <row r="47" spans="1:8" ht="12.75">
      <c r="A47" s="41">
        <v>411.2</v>
      </c>
      <c r="B47" s="32" t="s">
        <v>288</v>
      </c>
      <c r="C47" s="32"/>
      <c r="D47" s="32">
        <v>127040</v>
      </c>
      <c r="E47" s="32">
        <v>125140</v>
      </c>
      <c r="F47" s="32">
        <v>125421</v>
      </c>
      <c r="G47" s="32">
        <v>125421</v>
      </c>
      <c r="H47" s="32">
        <v>100000</v>
      </c>
    </row>
    <row r="48" spans="1:8" ht="12.75">
      <c r="A48" s="41">
        <v>411.21</v>
      </c>
      <c r="B48" s="32" t="s">
        <v>226</v>
      </c>
      <c r="C48" s="32"/>
      <c r="D48" s="32">
        <v>9600</v>
      </c>
      <c r="E48" s="32">
        <v>9600</v>
      </c>
      <c r="F48" s="32">
        <v>9600</v>
      </c>
      <c r="G48" s="32">
        <v>9600</v>
      </c>
      <c r="H48" s="32">
        <v>9600</v>
      </c>
    </row>
    <row r="49" spans="1:8" ht="12.75">
      <c r="A49" s="41">
        <v>472</v>
      </c>
      <c r="B49" s="32" t="s">
        <v>227</v>
      </c>
      <c r="C49" s="32"/>
      <c r="D49" s="32">
        <v>17654</v>
      </c>
      <c r="E49" s="32">
        <v>17654</v>
      </c>
      <c r="F49" s="32">
        <v>17655</v>
      </c>
      <c r="G49" s="32">
        <v>17653</v>
      </c>
      <c r="H49" s="32">
        <v>17653</v>
      </c>
    </row>
    <row r="50" spans="1:8" ht="12.75">
      <c r="A50" s="32"/>
      <c r="B50" s="32"/>
      <c r="C50" s="32"/>
      <c r="D50" s="32"/>
      <c r="E50" s="32"/>
      <c r="F50" s="32"/>
      <c r="G50" s="32"/>
      <c r="H50" s="32"/>
    </row>
    <row r="51" spans="1:8" ht="12.75">
      <c r="A51" s="32"/>
      <c r="B51" s="32" t="s">
        <v>289</v>
      </c>
      <c r="C51" s="32"/>
      <c r="D51" s="32">
        <f>SUM(D25:D50)</f>
        <v>186372</v>
      </c>
      <c r="E51" s="32">
        <f>SUM(E25:E50)</f>
        <v>195936</v>
      </c>
      <c r="F51" s="32">
        <f>SUM(F25:F49)</f>
        <v>203300</v>
      </c>
      <c r="G51" s="32">
        <f>SUM(G25:G49)</f>
        <v>190967.0765</v>
      </c>
      <c r="H51" s="32">
        <f>SUM(H25:H49)</f>
        <v>202990.0765</v>
      </c>
    </row>
    <row r="52" spans="1:8" ht="12.75">
      <c r="A52" s="32"/>
      <c r="B52" s="32"/>
      <c r="C52" s="32"/>
      <c r="D52" s="32"/>
      <c r="E52" s="32"/>
      <c r="F52" s="32"/>
      <c r="G52" s="32"/>
      <c r="H52" s="32"/>
    </row>
    <row r="53" spans="1:8" ht="12.75">
      <c r="A53" s="32"/>
      <c r="B53" s="32" t="s">
        <v>290</v>
      </c>
      <c r="C53" s="32"/>
      <c r="D53" s="32">
        <f>SUM(D51)-(D20)</f>
        <v>9095</v>
      </c>
      <c r="E53" s="32">
        <f>SUM(E51)-(E20)</f>
        <v>2662</v>
      </c>
      <c r="F53" s="32">
        <f>SUM(F51)-(F20)</f>
        <v>0</v>
      </c>
      <c r="G53" s="32">
        <f>SUM(G20)-(G51)</f>
        <v>9532.923500000004</v>
      </c>
      <c r="H53" s="32">
        <f>SUM(H20)-(H51)</f>
        <v>-2990.0764999999956</v>
      </c>
    </row>
    <row r="54" spans="1:8" ht="12.75">
      <c r="A54" s="32"/>
      <c r="B54" s="32" t="s">
        <v>558</v>
      </c>
      <c r="C54" s="32"/>
      <c r="D54" s="32"/>
      <c r="E54" s="32"/>
      <c r="F54" s="32"/>
      <c r="G54" s="32"/>
      <c r="H54" s="32">
        <f>SUM(H21)-(H51)</f>
        <v>104162.4135</v>
      </c>
    </row>
    <row r="55" spans="1:8" ht="12.75">
      <c r="A55" s="32"/>
      <c r="B55" s="32"/>
      <c r="C55" s="32"/>
      <c r="D55" s="32"/>
      <c r="E55" s="32"/>
      <c r="F55" s="32"/>
      <c r="G55" s="32"/>
      <c r="H55" s="32"/>
    </row>
    <row r="56" spans="1:8" ht="12.75">
      <c r="A56" s="32"/>
      <c r="B56" s="32"/>
      <c r="C56" s="32"/>
      <c r="D56" s="32"/>
      <c r="E56" s="32"/>
      <c r="F56" s="32"/>
      <c r="G56" s="32"/>
      <c r="H56" s="32"/>
    </row>
  </sheetData>
  <sheetProtection/>
  <mergeCells count="1">
    <mergeCell ref="A2:H2"/>
  </mergeCells>
  <printOptions horizontalCentered="1"/>
  <pageMargins left="0.4" right="0.4" top="0.833333333333333" bottom="0.5" header="0" footer="0"/>
  <pageSetup horizontalDpi="600" verticalDpi="600" orientation="landscape" r:id="rId1"/>
  <headerFooter alignWithMargins="0">
    <oddHeader>&amp;C&amp;"Arial,Bold"&amp;16The Borough of Hellertown
2012 Final Fire Fund Adopted Budget</oddHeader>
    <oddFooter>&amp;CPage &amp;P&amp;R&amp;D</oddFoot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</dc:creator>
  <cp:keywords/>
  <dc:description/>
  <cp:lastModifiedBy>Thomas</cp:lastModifiedBy>
  <cp:lastPrinted>2011-12-28T16:07:49Z</cp:lastPrinted>
  <dcterms:created xsi:type="dcterms:W3CDTF">2006-08-31T14:27:10Z</dcterms:created>
  <dcterms:modified xsi:type="dcterms:W3CDTF">2011-12-28T16:09:28Z</dcterms:modified>
  <cp:category/>
  <cp:version/>
  <cp:contentType/>
  <cp:contentStatus/>
</cp:coreProperties>
</file>